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SMI\Downloads\"/>
    </mc:Choice>
  </mc:AlternateContent>
  <bookViews>
    <workbookView xWindow="0" yWindow="0" windowWidth="21570" windowHeight="8055"/>
  </bookViews>
  <sheets>
    <sheet name="Реестр без 0,75" sheetId="9" r:id="rId1"/>
    <sheet name="0,75-пакет" sheetId="10" r:id="rId2"/>
  </sheets>
  <definedNames>
    <definedName name="_xlnm._FilterDatabase" localSheetId="1" hidden="1">'0,75-пакет'!$A$1:$R$390</definedName>
    <definedName name="_xlnm._FilterDatabase" localSheetId="0" hidden="1">'Реестр без 0,75'!$A$1:$R$1816</definedName>
  </definedNames>
  <calcPr calcId="181029"/>
</workbook>
</file>

<file path=xl/calcChain.xml><?xml version="1.0" encoding="utf-8"?>
<calcChain xmlns="http://schemas.openxmlformats.org/spreadsheetml/2006/main">
  <c r="N824" i="9" l="1"/>
  <c r="O824" i="9" s="1"/>
  <c r="N825" i="9"/>
  <c r="O825" i="9" s="1"/>
  <c r="N826" i="9"/>
  <c r="O826" i="9" s="1"/>
  <c r="N827" i="9"/>
  <c r="O827" i="9" s="1"/>
  <c r="N828" i="9"/>
  <c r="O828" i="9" s="1"/>
  <c r="N829" i="9"/>
  <c r="O829" i="9" s="1"/>
  <c r="N830" i="9"/>
  <c r="O830" i="9" s="1"/>
  <c r="N831" i="9"/>
  <c r="O831" i="9" s="1"/>
  <c r="N832" i="9"/>
  <c r="O832" i="9" s="1"/>
  <c r="N833" i="9"/>
  <c r="O833" i="9" s="1"/>
  <c r="N834" i="9"/>
  <c r="O834" i="9" s="1"/>
  <c r="N835" i="9"/>
  <c r="O835" i="9" s="1"/>
  <c r="N836" i="9"/>
  <c r="O836" i="9" s="1"/>
  <c r="N837" i="9"/>
  <c r="O837" i="9" s="1"/>
  <c r="N838" i="9"/>
  <c r="O838" i="9" s="1"/>
  <c r="N839" i="9"/>
  <c r="O839" i="9"/>
  <c r="N840" i="9"/>
  <c r="O840" i="9" s="1"/>
  <c r="N841" i="9"/>
  <c r="O841" i="9" s="1"/>
  <c r="N842" i="9"/>
  <c r="O842" i="9" s="1"/>
  <c r="N843" i="9"/>
  <c r="O843" i="9" s="1"/>
  <c r="N844" i="9"/>
  <c r="O844" i="9" s="1"/>
  <c r="N845" i="9"/>
  <c r="O845" i="9" s="1"/>
  <c r="N846" i="9"/>
  <c r="O846" i="9" s="1"/>
  <c r="N847" i="9"/>
  <c r="O847" i="9"/>
  <c r="N848" i="9"/>
  <c r="O848" i="9" s="1"/>
  <c r="N849" i="9"/>
  <c r="O849" i="9" s="1"/>
  <c r="N850" i="9"/>
  <c r="O850" i="9" s="1"/>
  <c r="N851" i="9"/>
  <c r="O851" i="9" s="1"/>
  <c r="N852" i="9"/>
  <c r="O852" i="9" s="1"/>
  <c r="N853" i="9"/>
  <c r="O853" i="9" s="1"/>
  <c r="N854" i="9"/>
  <c r="O854" i="9" s="1"/>
  <c r="N855" i="9"/>
  <c r="O855" i="9" s="1"/>
  <c r="N856" i="9"/>
  <c r="O856" i="9" s="1"/>
  <c r="N857" i="9"/>
  <c r="O857" i="9" s="1"/>
  <c r="N858" i="9"/>
  <c r="O858" i="9" s="1"/>
  <c r="N859" i="9"/>
  <c r="O859" i="9" s="1"/>
  <c r="N860" i="9"/>
  <c r="O860" i="9" s="1"/>
  <c r="N861" i="9"/>
  <c r="O861" i="9" s="1"/>
  <c r="N862" i="9"/>
  <c r="O862" i="9" s="1"/>
  <c r="N863" i="9"/>
  <c r="O863" i="9"/>
  <c r="N864" i="9"/>
  <c r="O864" i="9" s="1"/>
  <c r="N865" i="9"/>
  <c r="O865" i="9" s="1"/>
  <c r="N866" i="9"/>
  <c r="O866" i="9" s="1"/>
  <c r="N867" i="9"/>
  <c r="O867" i="9" s="1"/>
  <c r="N868" i="9"/>
  <c r="O868" i="9" s="1"/>
  <c r="N869" i="9"/>
  <c r="O869" i="9" s="1"/>
  <c r="N870" i="9"/>
  <c r="O870" i="9" s="1"/>
  <c r="N871" i="9"/>
  <c r="O871" i="9" s="1"/>
  <c r="N872" i="9"/>
  <c r="O872" i="9" s="1"/>
  <c r="N873" i="9"/>
  <c r="O873" i="9" s="1"/>
  <c r="N874" i="9"/>
  <c r="O874" i="9" s="1"/>
  <c r="N875" i="9"/>
  <c r="O875" i="9" s="1"/>
  <c r="N876" i="9"/>
  <c r="O876" i="9" s="1"/>
  <c r="N877" i="9"/>
  <c r="O877" i="9" s="1"/>
  <c r="N878" i="9"/>
  <c r="O878" i="9" s="1"/>
  <c r="N879" i="9"/>
  <c r="O879" i="9"/>
  <c r="N880" i="9"/>
  <c r="O880" i="9" s="1"/>
  <c r="N881" i="9"/>
  <c r="O881" i="9" s="1"/>
  <c r="N882" i="9"/>
  <c r="O882" i="9" s="1"/>
  <c r="N883" i="9"/>
  <c r="O883" i="9" s="1"/>
  <c r="N884" i="9"/>
  <c r="O884" i="9" s="1"/>
  <c r="N885" i="9"/>
  <c r="O885" i="9" s="1"/>
  <c r="N886" i="9"/>
  <c r="O886" i="9" s="1"/>
  <c r="N887" i="9"/>
  <c r="O887" i="9" s="1"/>
  <c r="N888" i="9"/>
  <c r="O888" i="9" s="1"/>
  <c r="N889" i="9"/>
  <c r="O889" i="9" s="1"/>
  <c r="N890" i="9"/>
  <c r="O890" i="9" s="1"/>
  <c r="N891" i="9"/>
  <c r="O891" i="9" s="1"/>
  <c r="N892" i="9"/>
  <c r="O892" i="9" s="1"/>
  <c r="N893" i="9"/>
  <c r="O893" i="9" s="1"/>
  <c r="N894" i="9"/>
  <c r="O894" i="9" s="1"/>
  <c r="N895" i="9"/>
  <c r="O895" i="9"/>
  <c r="N896" i="9"/>
  <c r="O896" i="9" s="1"/>
  <c r="N897" i="9"/>
  <c r="O897" i="9" s="1"/>
  <c r="N898" i="9"/>
  <c r="O898" i="9" s="1"/>
  <c r="N899" i="9"/>
  <c r="O899" i="9" s="1"/>
  <c r="N900" i="9"/>
  <c r="O900" i="9" s="1"/>
  <c r="N901" i="9"/>
  <c r="O901" i="9" s="1"/>
  <c r="N902" i="9"/>
  <c r="O902" i="9" s="1"/>
  <c r="N903" i="9"/>
  <c r="O903" i="9" s="1"/>
  <c r="N904" i="9"/>
  <c r="O904" i="9" s="1"/>
  <c r="N905" i="9"/>
  <c r="O905" i="9"/>
  <c r="N906" i="9"/>
  <c r="O906" i="9" s="1"/>
  <c r="N907" i="9"/>
  <c r="O907" i="9" s="1"/>
  <c r="N908" i="9"/>
  <c r="O908" i="9" s="1"/>
  <c r="N909" i="9"/>
  <c r="O909" i="9" s="1"/>
  <c r="N910" i="9"/>
  <c r="O910" i="9" s="1"/>
  <c r="N911" i="9"/>
  <c r="O911" i="9" s="1"/>
  <c r="N912" i="9"/>
  <c r="O912" i="9" s="1"/>
  <c r="N913" i="9"/>
  <c r="O913" i="9" s="1"/>
  <c r="N914" i="9"/>
  <c r="O914" i="9" s="1"/>
  <c r="N915" i="9"/>
  <c r="O915" i="9" s="1"/>
  <c r="N916" i="9"/>
  <c r="O916" i="9" s="1"/>
  <c r="N917" i="9"/>
  <c r="O917" i="9" s="1"/>
  <c r="N918" i="9"/>
  <c r="O918" i="9" s="1"/>
  <c r="N919" i="9"/>
  <c r="O919" i="9"/>
  <c r="N920" i="9"/>
  <c r="O920" i="9" s="1"/>
  <c r="N921" i="9"/>
  <c r="O921" i="9" s="1"/>
  <c r="N922" i="9"/>
  <c r="O922" i="9" s="1"/>
  <c r="N923" i="9"/>
  <c r="O923" i="9" s="1"/>
  <c r="N924" i="9"/>
  <c r="O924" i="9" s="1"/>
  <c r="N925" i="9"/>
  <c r="O925" i="9" s="1"/>
  <c r="N926" i="9"/>
  <c r="O926" i="9" s="1"/>
  <c r="N927" i="9"/>
  <c r="O927" i="9" s="1"/>
  <c r="N928" i="9"/>
  <c r="O928" i="9" s="1"/>
  <c r="N929" i="9"/>
  <c r="O929" i="9" s="1"/>
  <c r="N930" i="9"/>
  <c r="O930" i="9" s="1"/>
  <c r="N931" i="9"/>
  <c r="O931" i="9" s="1"/>
  <c r="N932" i="9"/>
  <c r="O932" i="9" s="1"/>
  <c r="N933" i="9"/>
  <c r="O933" i="9" s="1"/>
  <c r="N934" i="9"/>
  <c r="O934" i="9" s="1"/>
  <c r="N935" i="9"/>
  <c r="O935" i="9"/>
  <c r="N936" i="9"/>
  <c r="O936" i="9" s="1"/>
  <c r="N937" i="9"/>
  <c r="O937" i="9" s="1"/>
  <c r="N938" i="9"/>
  <c r="O938" i="9" s="1"/>
  <c r="N939" i="9"/>
  <c r="O939" i="9" s="1"/>
  <c r="N940" i="9"/>
  <c r="O940" i="9" s="1"/>
  <c r="N941" i="9"/>
  <c r="O941" i="9" s="1"/>
  <c r="N942" i="9"/>
  <c r="O942" i="9" s="1"/>
  <c r="N943" i="9"/>
  <c r="O943" i="9" s="1"/>
  <c r="N944" i="9"/>
  <c r="O944" i="9" s="1"/>
  <c r="N945" i="9"/>
  <c r="O945" i="9" s="1"/>
  <c r="N946" i="9"/>
  <c r="O946" i="9" s="1"/>
  <c r="N947" i="9"/>
  <c r="O947" i="9" s="1"/>
  <c r="N948" i="9"/>
  <c r="O948" i="9" s="1"/>
  <c r="N949" i="9"/>
  <c r="O949" i="9" s="1"/>
  <c r="N950" i="9"/>
  <c r="O950" i="9" s="1"/>
  <c r="N951" i="9"/>
  <c r="O951" i="9"/>
  <c r="N952" i="9"/>
  <c r="O952" i="9" s="1"/>
  <c r="N953" i="9"/>
  <c r="O953" i="9" s="1"/>
  <c r="N954" i="9"/>
  <c r="O954" i="9" s="1"/>
  <c r="N955" i="9"/>
  <c r="O955" i="9" s="1"/>
  <c r="N956" i="9"/>
  <c r="O956" i="9" s="1"/>
  <c r="N957" i="9"/>
  <c r="O957" i="9" s="1"/>
  <c r="N958" i="9"/>
  <c r="O958" i="9" s="1"/>
  <c r="N959" i="9"/>
  <c r="O959" i="9"/>
  <c r="N960" i="9"/>
  <c r="O960" i="9" s="1"/>
  <c r="N961" i="9"/>
  <c r="O961" i="9" s="1"/>
  <c r="N962" i="9"/>
  <c r="O962" i="9" s="1"/>
  <c r="N963" i="9"/>
  <c r="O963" i="9" s="1"/>
  <c r="N964" i="9"/>
  <c r="O964" i="9" s="1"/>
  <c r="N965" i="9"/>
  <c r="O965" i="9" s="1"/>
  <c r="N966" i="9"/>
  <c r="O966" i="9" s="1"/>
  <c r="N967" i="9"/>
  <c r="O967" i="9"/>
  <c r="N968" i="9"/>
  <c r="O968" i="9" s="1"/>
  <c r="N969" i="9"/>
  <c r="O969" i="9" s="1"/>
  <c r="N970" i="9"/>
  <c r="O970" i="9" s="1"/>
  <c r="N971" i="9"/>
  <c r="O971" i="9" s="1"/>
  <c r="N972" i="9"/>
  <c r="O972" i="9" s="1"/>
  <c r="N973" i="9"/>
  <c r="O973" i="9" s="1"/>
  <c r="N974" i="9"/>
  <c r="O974" i="9" s="1"/>
  <c r="N975" i="9"/>
  <c r="O975" i="9"/>
  <c r="N976" i="9"/>
  <c r="O976" i="9" s="1"/>
  <c r="N977" i="9"/>
  <c r="O977" i="9" s="1"/>
  <c r="N978" i="9"/>
  <c r="O978" i="9" s="1"/>
  <c r="N979" i="9"/>
  <c r="O979" i="9" s="1"/>
  <c r="N980" i="9"/>
  <c r="O980" i="9" s="1"/>
  <c r="N981" i="9"/>
  <c r="O981" i="9" s="1"/>
  <c r="N982" i="9"/>
  <c r="O982" i="9" s="1"/>
  <c r="N983" i="9"/>
  <c r="O983" i="9" s="1"/>
  <c r="N984" i="9"/>
  <c r="O984" i="9" s="1"/>
  <c r="N985" i="9"/>
  <c r="O985" i="9"/>
  <c r="N986" i="9"/>
  <c r="O986" i="9" s="1"/>
  <c r="N987" i="9"/>
  <c r="O987" i="9" s="1"/>
  <c r="N988" i="9"/>
  <c r="O988" i="9" s="1"/>
  <c r="N989" i="9"/>
  <c r="O989" i="9" s="1"/>
  <c r="N990" i="9"/>
  <c r="O990" i="9" s="1"/>
  <c r="N991" i="9"/>
  <c r="O991" i="9" s="1"/>
  <c r="N992" i="9"/>
  <c r="O992" i="9" s="1"/>
  <c r="N993" i="9"/>
  <c r="O993" i="9" s="1"/>
  <c r="N994" i="9"/>
  <c r="O994" i="9" s="1"/>
  <c r="N995" i="9"/>
  <c r="O995" i="9" s="1"/>
  <c r="N996" i="9"/>
  <c r="O996" i="9" s="1"/>
  <c r="N997" i="9"/>
  <c r="O997" i="9" s="1"/>
  <c r="N998" i="9"/>
  <c r="O998" i="9" s="1"/>
  <c r="N999" i="9"/>
  <c r="O999" i="9"/>
  <c r="N1000" i="9"/>
  <c r="O1000" i="9" s="1"/>
  <c r="N1001" i="9"/>
  <c r="O1001" i="9" s="1"/>
  <c r="N1002" i="9"/>
  <c r="O1002" i="9" s="1"/>
  <c r="N1003" i="9"/>
  <c r="O1003" i="9" s="1"/>
  <c r="N1004" i="9"/>
  <c r="O1004" i="9" s="1"/>
  <c r="N1005" i="9"/>
  <c r="O1005" i="9" s="1"/>
  <c r="N1006" i="9"/>
  <c r="O1006" i="9" s="1"/>
  <c r="N1007" i="9"/>
  <c r="O1007" i="9"/>
  <c r="N1008" i="9"/>
  <c r="O1008" i="9" s="1"/>
  <c r="N1009" i="9"/>
  <c r="O1009" i="9" s="1"/>
  <c r="N1010" i="9"/>
  <c r="O1010" i="9" s="1"/>
  <c r="N1011" i="9"/>
  <c r="O1011" i="9" s="1"/>
  <c r="N1012" i="9"/>
  <c r="O1012" i="9" s="1"/>
  <c r="N1013" i="9"/>
  <c r="O1013" i="9" s="1"/>
  <c r="N1014" i="9"/>
  <c r="O1014" i="9" s="1"/>
  <c r="N1015" i="9"/>
  <c r="O1015" i="9" s="1"/>
  <c r="N1016" i="9"/>
  <c r="O1016" i="9" s="1"/>
  <c r="N1017" i="9"/>
  <c r="O1017" i="9" s="1"/>
  <c r="N1018" i="9"/>
  <c r="O1018" i="9" s="1"/>
  <c r="N1019" i="9"/>
  <c r="O1019" i="9" s="1"/>
  <c r="N1020" i="9"/>
  <c r="O1020" i="9" s="1"/>
  <c r="N1021" i="9"/>
  <c r="O1021" i="9" s="1"/>
  <c r="N1022" i="9"/>
  <c r="O1022" i="9" s="1"/>
  <c r="N1023" i="9"/>
  <c r="O1023" i="9"/>
  <c r="N1024" i="9"/>
  <c r="O1024" i="9" s="1"/>
  <c r="N1025" i="9"/>
  <c r="O1025" i="9" s="1"/>
  <c r="N1026" i="9"/>
  <c r="O1026" i="9" s="1"/>
  <c r="N1027" i="9"/>
  <c r="O1027" i="9" s="1"/>
  <c r="N1028" i="9"/>
  <c r="O1028" i="9" s="1"/>
  <c r="N1029" i="9"/>
  <c r="O1029" i="9" s="1"/>
  <c r="N1030" i="9"/>
  <c r="O1030" i="9" s="1"/>
  <c r="N1031" i="9"/>
  <c r="O1031" i="9" s="1"/>
  <c r="N1032" i="9"/>
  <c r="O1032" i="9" s="1"/>
  <c r="N1033" i="9"/>
  <c r="O1033" i="9" s="1"/>
  <c r="N1034" i="9"/>
  <c r="O1034" i="9" s="1"/>
  <c r="N1035" i="9"/>
  <c r="O1035" i="9" s="1"/>
  <c r="N1036" i="9"/>
  <c r="O1036" i="9" s="1"/>
  <c r="N1037" i="9"/>
  <c r="O1037" i="9" s="1"/>
  <c r="N1038" i="9"/>
  <c r="O1038" i="9" s="1"/>
  <c r="N1039" i="9"/>
  <c r="O1039" i="9"/>
  <c r="N1040" i="9"/>
  <c r="O1040" i="9" s="1"/>
  <c r="N1041" i="9"/>
  <c r="O1041" i="9" s="1"/>
  <c r="N1042" i="9"/>
  <c r="O1042" i="9" s="1"/>
  <c r="N1043" i="9"/>
  <c r="O1043" i="9" s="1"/>
  <c r="N1044" i="9"/>
  <c r="O1044" i="9" s="1"/>
  <c r="N1045" i="9"/>
  <c r="O1045" i="9" s="1"/>
  <c r="N1046" i="9"/>
  <c r="O1046" i="9" s="1"/>
  <c r="N1047" i="9"/>
  <c r="O1047" i="9" s="1"/>
  <c r="N1048" i="9"/>
  <c r="O1048" i="9" s="1"/>
  <c r="N1049" i="9"/>
  <c r="O1049" i="9"/>
  <c r="N1050" i="9"/>
  <c r="O1050" i="9" s="1"/>
  <c r="N1051" i="9"/>
  <c r="O1051" i="9" s="1"/>
  <c r="N1052" i="9"/>
  <c r="O1052" i="9" s="1"/>
  <c r="N1053" i="9"/>
  <c r="O1053" i="9" s="1"/>
  <c r="N1054" i="9"/>
  <c r="O1054" i="9" s="1"/>
  <c r="N1055" i="9"/>
  <c r="O1055" i="9" s="1"/>
  <c r="N1056" i="9"/>
  <c r="O1056" i="9" s="1"/>
  <c r="N1057" i="9"/>
  <c r="O1057" i="9" s="1"/>
  <c r="N1058" i="9"/>
  <c r="O1058" i="9" s="1"/>
  <c r="N1059" i="9"/>
  <c r="O1059" i="9" s="1"/>
  <c r="N1060" i="9"/>
  <c r="O1060" i="9" s="1"/>
  <c r="N1061" i="9"/>
  <c r="O1061" i="9" s="1"/>
  <c r="N1062" i="9"/>
  <c r="O1062" i="9" s="1"/>
  <c r="N1063" i="9"/>
  <c r="O1063" i="9"/>
  <c r="N1064" i="9"/>
  <c r="O1064" i="9" s="1"/>
  <c r="N1065" i="9"/>
  <c r="O1065" i="9" s="1"/>
  <c r="N1066" i="9"/>
  <c r="O1066" i="9" s="1"/>
  <c r="N1067" i="9"/>
  <c r="O1067" i="9" s="1"/>
  <c r="N1068" i="9"/>
  <c r="O1068" i="9" s="1"/>
  <c r="N1069" i="9"/>
  <c r="O1069" i="9" s="1"/>
  <c r="N1070" i="9"/>
  <c r="O1070" i="9" s="1"/>
  <c r="N1071" i="9"/>
  <c r="O1071" i="9" s="1"/>
  <c r="N1072" i="9"/>
  <c r="O1072" i="9" s="1"/>
  <c r="N1073" i="9"/>
  <c r="O1073" i="9" s="1"/>
  <c r="N1074" i="9"/>
  <c r="O1074" i="9" s="1"/>
  <c r="N1075" i="9"/>
  <c r="O1075" i="9" s="1"/>
  <c r="N1076" i="9"/>
  <c r="O1076" i="9" s="1"/>
  <c r="N1077" i="9"/>
  <c r="O1077" i="9" s="1"/>
  <c r="N1078" i="9"/>
  <c r="O1078" i="9" s="1"/>
  <c r="N1079" i="9"/>
  <c r="O1079" i="9"/>
  <c r="N1080" i="9"/>
  <c r="O1080" i="9" s="1"/>
  <c r="N1081" i="9"/>
  <c r="O1081" i="9" s="1"/>
  <c r="N1082" i="9"/>
  <c r="O1082" i="9" s="1"/>
  <c r="N1083" i="9"/>
  <c r="O1083" i="9" s="1"/>
  <c r="N1084" i="9"/>
  <c r="O1084" i="9" s="1"/>
  <c r="N1085" i="9"/>
  <c r="O1085" i="9" s="1"/>
  <c r="N1086" i="9"/>
  <c r="O1086" i="9" s="1"/>
  <c r="N1087" i="9"/>
  <c r="O1087" i="9" s="1"/>
  <c r="N1088" i="9"/>
  <c r="O1088" i="9" s="1"/>
  <c r="N1089" i="9"/>
  <c r="O1089" i="9" s="1"/>
  <c r="N1090" i="9"/>
  <c r="O1090" i="9" s="1"/>
  <c r="N1091" i="9"/>
  <c r="O1091" i="9" s="1"/>
  <c r="N1092" i="9"/>
  <c r="O1092" i="9" s="1"/>
  <c r="N1093" i="9"/>
  <c r="O1093" i="9" s="1"/>
  <c r="N1094" i="9"/>
  <c r="O1094" i="9" s="1"/>
  <c r="N1095" i="9"/>
  <c r="O1095" i="9"/>
  <c r="N1096" i="9"/>
  <c r="O1096" i="9" s="1"/>
  <c r="N1097" i="9"/>
  <c r="O1097" i="9" s="1"/>
  <c r="N1098" i="9"/>
  <c r="O1098" i="9" s="1"/>
  <c r="N1099" i="9"/>
  <c r="O1099" i="9" s="1"/>
  <c r="N1100" i="9"/>
  <c r="O1100" i="9" s="1"/>
  <c r="N1101" i="9"/>
  <c r="O1101" i="9" s="1"/>
  <c r="N1102" i="9"/>
  <c r="O1102" i="9" s="1"/>
  <c r="N1103" i="9"/>
  <c r="O1103" i="9"/>
  <c r="N1104" i="9"/>
  <c r="O1104" i="9" s="1"/>
  <c r="N1105" i="9"/>
  <c r="O1105" i="9" s="1"/>
  <c r="N1106" i="9"/>
  <c r="O1106" i="9" s="1"/>
  <c r="N1107" i="9"/>
  <c r="O1107" i="9" s="1"/>
  <c r="N1108" i="9"/>
  <c r="O1108" i="9" s="1"/>
  <c r="N1109" i="9"/>
  <c r="O1109" i="9" s="1"/>
  <c r="N1110" i="9"/>
  <c r="O1110" i="9" s="1"/>
  <c r="N1111" i="9"/>
  <c r="O1111" i="9" s="1"/>
  <c r="N1112" i="9"/>
  <c r="O1112" i="9" s="1"/>
  <c r="N1113" i="9"/>
  <c r="O1113" i="9"/>
  <c r="N1114" i="9"/>
  <c r="O1114" i="9" s="1"/>
  <c r="N1115" i="9"/>
  <c r="O1115" i="9" s="1"/>
  <c r="N1116" i="9"/>
  <c r="O1116" i="9" s="1"/>
  <c r="N1117" i="9"/>
  <c r="O1117" i="9" s="1"/>
  <c r="N1118" i="9"/>
  <c r="O1118" i="9" s="1"/>
  <c r="N1119" i="9"/>
  <c r="O1119" i="9" s="1"/>
  <c r="N1120" i="9"/>
  <c r="O1120" i="9" s="1"/>
  <c r="N1121" i="9"/>
  <c r="O1121" i="9" s="1"/>
  <c r="N1122" i="9"/>
  <c r="O1122" i="9" s="1"/>
  <c r="N1123" i="9"/>
  <c r="O1123" i="9" s="1"/>
  <c r="N1124" i="9"/>
  <c r="O1124" i="9" s="1"/>
  <c r="N1125" i="9"/>
  <c r="O1125" i="9" s="1"/>
  <c r="N1126" i="9"/>
  <c r="O1126" i="9" s="1"/>
  <c r="N1127" i="9"/>
  <c r="O1127" i="9" s="1"/>
  <c r="N1128" i="9"/>
  <c r="O1128" i="9" s="1"/>
  <c r="N1129" i="9"/>
  <c r="O1129" i="9"/>
  <c r="N1130" i="9"/>
  <c r="O1130" i="9" s="1"/>
  <c r="N1131" i="9"/>
  <c r="O1131" i="9" s="1"/>
  <c r="N1132" i="9"/>
  <c r="O1132" i="9" s="1"/>
  <c r="N1133" i="9"/>
  <c r="O1133" i="9" s="1"/>
  <c r="N1134" i="9"/>
  <c r="O1134" i="9" s="1"/>
  <c r="N1135" i="9"/>
  <c r="O1135" i="9" s="1"/>
  <c r="N1136" i="9"/>
  <c r="O1136" i="9" s="1"/>
  <c r="N1137" i="9"/>
  <c r="O1137" i="9" s="1"/>
  <c r="N1138" i="9"/>
  <c r="O1138" i="9" s="1"/>
  <c r="N1139" i="9"/>
  <c r="O1139" i="9" s="1"/>
  <c r="N1140" i="9"/>
  <c r="O1140" i="9" s="1"/>
  <c r="N1141" i="9"/>
  <c r="O1141" i="9" s="1"/>
  <c r="N1142" i="9"/>
  <c r="O1142" i="9" s="1"/>
  <c r="N1143" i="9"/>
  <c r="O1143" i="9" s="1"/>
  <c r="N1144" i="9"/>
  <c r="O1144" i="9" s="1"/>
  <c r="N1145" i="9"/>
  <c r="O1145" i="9"/>
  <c r="N1146" i="9"/>
  <c r="O1146" i="9" s="1"/>
  <c r="N1147" i="9"/>
  <c r="O1147" i="9" s="1"/>
  <c r="N1148" i="9"/>
  <c r="O1148" i="9" s="1"/>
  <c r="N1149" i="9"/>
  <c r="O1149" i="9" s="1"/>
  <c r="N1150" i="9"/>
  <c r="O1150" i="9" s="1"/>
  <c r="N1151" i="9"/>
  <c r="O1151" i="9" s="1"/>
  <c r="N1152" i="9"/>
  <c r="O1152" i="9" s="1"/>
  <c r="N1153" i="9"/>
  <c r="O1153" i="9" s="1"/>
  <c r="N1154" i="9"/>
  <c r="O1154" i="9" s="1"/>
  <c r="N1155" i="9"/>
  <c r="O1155" i="9" s="1"/>
  <c r="N1156" i="9"/>
  <c r="O1156" i="9" s="1"/>
  <c r="N1157" i="9"/>
  <c r="O1157" i="9" s="1"/>
  <c r="N1158" i="9"/>
  <c r="O1158" i="9" s="1"/>
  <c r="N1159" i="9"/>
  <c r="O1159" i="9" s="1"/>
  <c r="N1160" i="9"/>
  <c r="O1160" i="9" s="1"/>
  <c r="N1161" i="9"/>
  <c r="O1161" i="9" s="1"/>
  <c r="N1162" i="9"/>
  <c r="O1162" i="9" s="1"/>
  <c r="N1163" i="9"/>
  <c r="O1163" i="9" s="1"/>
  <c r="N1164" i="9"/>
  <c r="O1164" i="9" s="1"/>
  <c r="N1165" i="9"/>
  <c r="O1165" i="9" s="1"/>
  <c r="N1166" i="9"/>
  <c r="O1166" i="9" s="1"/>
  <c r="N1167" i="9"/>
  <c r="O1167" i="9" s="1"/>
  <c r="N1168" i="9"/>
  <c r="O1168" i="9" s="1"/>
  <c r="N1169" i="9"/>
  <c r="O1169" i="9" s="1"/>
  <c r="N1170" i="9"/>
  <c r="O1170" i="9" s="1"/>
  <c r="N1171" i="9"/>
  <c r="O1171" i="9" s="1"/>
  <c r="N1172" i="9"/>
  <c r="O1172" i="9" s="1"/>
  <c r="N1173" i="9"/>
  <c r="O1173" i="9" s="1"/>
  <c r="N1174" i="9"/>
  <c r="O1174" i="9" s="1"/>
  <c r="N1175" i="9"/>
  <c r="O1175" i="9" s="1"/>
  <c r="N1176" i="9"/>
  <c r="O1176" i="9" s="1"/>
  <c r="N1177" i="9"/>
  <c r="O1177" i="9" s="1"/>
  <c r="N1178" i="9"/>
  <c r="O1178" i="9" s="1"/>
  <c r="N1179" i="9"/>
  <c r="O1179" i="9" s="1"/>
  <c r="N1180" i="9"/>
  <c r="O1180" i="9" s="1"/>
  <c r="N1181" i="9"/>
  <c r="O1181" i="9" s="1"/>
  <c r="N1182" i="9"/>
  <c r="O1182" i="9" s="1"/>
  <c r="N1183" i="9"/>
  <c r="O1183" i="9" s="1"/>
  <c r="N1184" i="9"/>
  <c r="O1184" i="9"/>
  <c r="N1185" i="9"/>
  <c r="O1185" i="9" s="1"/>
  <c r="N1186" i="9"/>
  <c r="O1186" i="9" s="1"/>
  <c r="N1187" i="9"/>
  <c r="O1187" i="9" s="1"/>
  <c r="N1188" i="9"/>
  <c r="O1188" i="9" s="1"/>
  <c r="N1189" i="9"/>
  <c r="O1189" i="9" s="1"/>
  <c r="N1190" i="9"/>
  <c r="O1190" i="9" s="1"/>
  <c r="N1191" i="9"/>
  <c r="O1191" i="9" s="1"/>
  <c r="N1192" i="9"/>
  <c r="O1192" i="9" s="1"/>
  <c r="N1193" i="9"/>
  <c r="O1193" i="9" s="1"/>
  <c r="N1194" i="9"/>
  <c r="O1194" i="9" s="1"/>
  <c r="N1195" i="9"/>
  <c r="O1195" i="9" s="1"/>
  <c r="N1196" i="9"/>
  <c r="O1196" i="9" s="1"/>
  <c r="N1197" i="9"/>
  <c r="O1197" i="9" s="1"/>
  <c r="N1198" i="9"/>
  <c r="O1198" i="9" s="1"/>
  <c r="N1199" i="9"/>
  <c r="O1199" i="9" s="1"/>
  <c r="N1200" i="9"/>
  <c r="O1200" i="9" s="1"/>
  <c r="N1201" i="9"/>
  <c r="O1201" i="9" s="1"/>
  <c r="N1202" i="9"/>
  <c r="O1202" i="9" s="1"/>
  <c r="N1203" i="9"/>
  <c r="O1203" i="9" s="1"/>
  <c r="N1204" i="9"/>
  <c r="O1204" i="9" s="1"/>
  <c r="N1205" i="9"/>
  <c r="O1205" i="9" s="1"/>
  <c r="N1206" i="9"/>
  <c r="O1206" i="9" s="1"/>
  <c r="N1207" i="9"/>
  <c r="O1207" i="9" s="1"/>
  <c r="N1208" i="9"/>
  <c r="O1208" i="9" s="1"/>
  <c r="N1209" i="9"/>
  <c r="O1209" i="9" s="1"/>
  <c r="N1210" i="9"/>
  <c r="O1210" i="9" s="1"/>
  <c r="N1211" i="9"/>
  <c r="O1211" i="9" s="1"/>
  <c r="N1212" i="9"/>
  <c r="O1212" i="9" s="1"/>
  <c r="N1213" i="9"/>
  <c r="O1213" i="9" s="1"/>
  <c r="N1214" i="9"/>
  <c r="O1214" i="9" s="1"/>
  <c r="N1215" i="9"/>
  <c r="O1215" i="9" s="1"/>
  <c r="N1216" i="9"/>
  <c r="O1216" i="9" s="1"/>
  <c r="N1217" i="9"/>
  <c r="O1217" i="9" s="1"/>
  <c r="N1218" i="9"/>
  <c r="O1218" i="9" s="1"/>
  <c r="N1219" i="9"/>
  <c r="O1219" i="9" s="1"/>
  <c r="N1220" i="9"/>
  <c r="O1220" i="9" s="1"/>
  <c r="N1221" i="9"/>
  <c r="O1221" i="9" s="1"/>
  <c r="N1222" i="9"/>
  <c r="O1222" i="9"/>
  <c r="N1223" i="9"/>
  <c r="O1223" i="9" s="1"/>
  <c r="N1224" i="9"/>
  <c r="O1224" i="9" s="1"/>
  <c r="N1225" i="9"/>
  <c r="O1225" i="9" s="1"/>
  <c r="N1226" i="9"/>
  <c r="O1226" i="9" s="1"/>
  <c r="N1227" i="9"/>
  <c r="O1227" i="9" s="1"/>
  <c r="N1228" i="9"/>
  <c r="O1228" i="9" s="1"/>
  <c r="N1229" i="9"/>
  <c r="O1229" i="9" s="1"/>
  <c r="N1230" i="9"/>
  <c r="O1230" i="9" s="1"/>
  <c r="N1231" i="9"/>
  <c r="O1231" i="9" s="1"/>
  <c r="N1232" i="9"/>
  <c r="O1232" i="9"/>
  <c r="N1233" i="9"/>
  <c r="O1233" i="9" s="1"/>
  <c r="N1234" i="9"/>
  <c r="O1234" i="9" s="1"/>
  <c r="N1235" i="9"/>
  <c r="O1235" i="9" s="1"/>
  <c r="N1236" i="9"/>
  <c r="O1236" i="9" s="1"/>
  <c r="N1237" i="9"/>
  <c r="O1237" i="9" s="1"/>
  <c r="N1238" i="9"/>
  <c r="O1238" i="9" s="1"/>
  <c r="N1239" i="9"/>
  <c r="O1239" i="9" s="1"/>
  <c r="N1240" i="9"/>
  <c r="O1240" i="9" s="1"/>
  <c r="N1241" i="9"/>
  <c r="O1241" i="9" s="1"/>
  <c r="N1242" i="9"/>
  <c r="O1242" i="9" s="1"/>
  <c r="N1243" i="9"/>
  <c r="O1243" i="9" s="1"/>
  <c r="N1244" i="9"/>
  <c r="O1244" i="9" s="1"/>
  <c r="N1245" i="9"/>
  <c r="O1245" i="9" s="1"/>
  <c r="N1246" i="9"/>
  <c r="O1246" i="9" s="1"/>
  <c r="N1247" i="9"/>
  <c r="O1247" i="9" s="1"/>
  <c r="N1248" i="9"/>
  <c r="O1248" i="9" s="1"/>
  <c r="N1249" i="9"/>
  <c r="O1249" i="9" s="1"/>
  <c r="N1250" i="9"/>
  <c r="O1250" i="9" s="1"/>
  <c r="N1251" i="9"/>
  <c r="O1251" i="9" s="1"/>
  <c r="N1252" i="9"/>
  <c r="O1252" i="9" s="1"/>
  <c r="N1253" i="9"/>
  <c r="O1253" i="9" s="1"/>
  <c r="N1254" i="9"/>
  <c r="O1254" i="9" s="1"/>
  <c r="N1255" i="9"/>
  <c r="O1255" i="9" s="1"/>
  <c r="N1256" i="9"/>
  <c r="O1256" i="9" s="1"/>
  <c r="N1257" i="9"/>
  <c r="O1257" i="9" s="1"/>
  <c r="N1258" i="9"/>
  <c r="O1258" i="9" s="1"/>
  <c r="N1259" i="9"/>
  <c r="O1259" i="9" s="1"/>
  <c r="N1260" i="9"/>
  <c r="O1260" i="9" s="1"/>
  <c r="N1261" i="9"/>
  <c r="O1261" i="9" s="1"/>
  <c r="N1262" i="9"/>
  <c r="O1262" i="9"/>
  <c r="N1263" i="9"/>
  <c r="O1263" i="9" s="1"/>
  <c r="N1264" i="9"/>
  <c r="O1264" i="9" s="1"/>
  <c r="N1265" i="9"/>
  <c r="O1265" i="9" s="1"/>
  <c r="N1266" i="9"/>
  <c r="O1266" i="9" s="1"/>
  <c r="N1267" i="9"/>
  <c r="O1267" i="9" s="1"/>
  <c r="N1268" i="9"/>
  <c r="O1268" i="9" s="1"/>
  <c r="N1269" i="9"/>
  <c r="O1269" i="9" s="1"/>
  <c r="N1270" i="9"/>
  <c r="O1270" i="9" s="1"/>
  <c r="N1271" i="9"/>
  <c r="O1271" i="9" s="1"/>
  <c r="N1272" i="9"/>
  <c r="O1272" i="9" s="1"/>
  <c r="N1273" i="9"/>
  <c r="O1273" i="9" s="1"/>
  <c r="N1274" i="9"/>
  <c r="O1274" i="9" s="1"/>
  <c r="N1275" i="9"/>
  <c r="O1275" i="9" s="1"/>
  <c r="N1276" i="9"/>
  <c r="O1276" i="9" s="1"/>
  <c r="N1277" i="9"/>
  <c r="O1277" i="9" s="1"/>
  <c r="N1278" i="9"/>
  <c r="O1278" i="9" s="1"/>
  <c r="N1279" i="9"/>
  <c r="O1279" i="9" s="1"/>
  <c r="N1280" i="9"/>
  <c r="O1280" i="9" s="1"/>
  <c r="N1281" i="9"/>
  <c r="O1281" i="9" s="1"/>
  <c r="N1282" i="9"/>
  <c r="O1282" i="9" s="1"/>
  <c r="N1283" i="9"/>
  <c r="O1283" i="9" s="1"/>
  <c r="N1284" i="9"/>
  <c r="O1284" i="9" s="1"/>
  <c r="N1285" i="9"/>
  <c r="O1285" i="9" s="1"/>
  <c r="N1286" i="9"/>
  <c r="O1286" i="9" s="1"/>
  <c r="N1287" i="9"/>
  <c r="O1287" i="9" s="1"/>
  <c r="N1288" i="9"/>
  <c r="O1288" i="9" s="1"/>
  <c r="N1289" i="9"/>
  <c r="O1289" i="9" s="1"/>
  <c r="N1290" i="9"/>
  <c r="O1290" i="9" s="1"/>
  <c r="N1291" i="9"/>
  <c r="O1291" i="9" s="1"/>
  <c r="N1292" i="9"/>
  <c r="O1292" i="9" s="1"/>
  <c r="N1293" i="9"/>
  <c r="O1293" i="9" s="1"/>
  <c r="N1294" i="9"/>
  <c r="O1294" i="9" s="1"/>
  <c r="N1295" i="9"/>
  <c r="O1295" i="9" s="1"/>
  <c r="N1296" i="9"/>
  <c r="O1296" i="9" s="1"/>
  <c r="N1297" i="9"/>
  <c r="O1297" i="9" s="1"/>
  <c r="N1298" i="9"/>
  <c r="O1298" i="9" s="1"/>
  <c r="N1299" i="9"/>
  <c r="O1299" i="9" s="1"/>
  <c r="N1300" i="9"/>
  <c r="O1300" i="9" s="1"/>
  <c r="N1301" i="9"/>
  <c r="O1301" i="9" s="1"/>
  <c r="N1302" i="9"/>
  <c r="O1302" i="9" s="1"/>
  <c r="N1303" i="9"/>
  <c r="O1303" i="9" s="1"/>
  <c r="N1304" i="9"/>
  <c r="O1304" i="9" s="1"/>
  <c r="N1305" i="9"/>
  <c r="O1305" i="9" s="1"/>
  <c r="N1306" i="9"/>
  <c r="O1306" i="9" s="1"/>
  <c r="N1307" i="9"/>
  <c r="O1307" i="9" s="1"/>
  <c r="N1308" i="9"/>
  <c r="O1308" i="9" s="1"/>
  <c r="N1309" i="9"/>
  <c r="O1309" i="9" s="1"/>
  <c r="N1310" i="9"/>
  <c r="O1310" i="9" s="1"/>
  <c r="N1311" i="9"/>
  <c r="O1311" i="9" s="1"/>
  <c r="N1312" i="9"/>
  <c r="O1312" i="9" s="1"/>
  <c r="N1313" i="9"/>
  <c r="O1313" i="9" s="1"/>
  <c r="N1314" i="9"/>
  <c r="O1314" i="9" s="1"/>
  <c r="N1315" i="9"/>
  <c r="O1315" i="9" s="1"/>
  <c r="N1316" i="9"/>
  <c r="O1316" i="9" s="1"/>
  <c r="N1317" i="9"/>
  <c r="O1317" i="9" s="1"/>
  <c r="N1318" i="9"/>
  <c r="O1318" i="9" s="1"/>
  <c r="N1319" i="9"/>
  <c r="O1319" i="9" s="1"/>
  <c r="N1320" i="9"/>
  <c r="O1320" i="9" s="1"/>
  <c r="N1321" i="9"/>
  <c r="O1321" i="9" s="1"/>
  <c r="N1322" i="9"/>
  <c r="O1322" i="9"/>
  <c r="N1323" i="9"/>
  <c r="O1323" i="9" s="1"/>
  <c r="N1324" i="9"/>
  <c r="O1324" i="9" s="1"/>
  <c r="N1325" i="9"/>
  <c r="O1325" i="9" s="1"/>
  <c r="N1326" i="9"/>
  <c r="O1326" i="9" s="1"/>
  <c r="N1327" i="9"/>
  <c r="O1327" i="9" s="1"/>
  <c r="N1328" i="9"/>
  <c r="O1328" i="9" s="1"/>
  <c r="N1329" i="9"/>
  <c r="O1329" i="9" s="1"/>
  <c r="N1330" i="9"/>
  <c r="O1330" i="9" s="1"/>
  <c r="N1331" i="9"/>
  <c r="O1331" i="9" s="1"/>
  <c r="N1332" i="9"/>
  <c r="O1332" i="9" s="1"/>
  <c r="N1333" i="9"/>
  <c r="O1333" i="9" s="1"/>
  <c r="N1334" i="9"/>
  <c r="O1334" i="9" s="1"/>
  <c r="N1335" i="9"/>
  <c r="O1335" i="9" s="1"/>
  <c r="N1336" i="9"/>
  <c r="O1336" i="9" s="1"/>
  <c r="N1337" i="9"/>
  <c r="O1337" i="9" s="1"/>
  <c r="N1338" i="9"/>
  <c r="O1338" i="9" s="1"/>
  <c r="N1339" i="9"/>
  <c r="O1339" i="9" s="1"/>
  <c r="N1340" i="9"/>
  <c r="O1340" i="9" s="1"/>
  <c r="N1341" i="9"/>
  <c r="O1341" i="9" s="1"/>
  <c r="N1342" i="9"/>
  <c r="O1342" i="9" s="1"/>
  <c r="N1343" i="9"/>
  <c r="O1343" i="9" s="1"/>
  <c r="N1344" i="9"/>
  <c r="O1344" i="9" s="1"/>
  <c r="N1345" i="9"/>
  <c r="O1345" i="9" s="1"/>
  <c r="N1346" i="9"/>
  <c r="O1346" i="9" s="1"/>
  <c r="N1347" i="9"/>
  <c r="O1347" i="9" s="1"/>
  <c r="N1348" i="9"/>
  <c r="O1348" i="9" s="1"/>
  <c r="N1349" i="9"/>
  <c r="O1349" i="9" s="1"/>
  <c r="N1350" i="9"/>
  <c r="O1350" i="9" s="1"/>
  <c r="N1351" i="9"/>
  <c r="O1351" i="9" s="1"/>
  <c r="N1352" i="9"/>
  <c r="O1352" i="9" s="1"/>
  <c r="N1353" i="9"/>
  <c r="O1353" i="9" s="1"/>
  <c r="N1354" i="9"/>
  <c r="O1354" i="9"/>
  <c r="N1355" i="9"/>
  <c r="O1355" i="9" s="1"/>
  <c r="N1356" i="9"/>
  <c r="O1356" i="9" s="1"/>
  <c r="N1357" i="9"/>
  <c r="O1357" i="9" s="1"/>
  <c r="N1358" i="9"/>
  <c r="O1358" i="9" s="1"/>
  <c r="N1359" i="9"/>
  <c r="O1359" i="9" s="1"/>
  <c r="N1360" i="9"/>
  <c r="O1360" i="9" s="1"/>
  <c r="N1361" i="9"/>
  <c r="O1361" i="9" s="1"/>
  <c r="N1362" i="9"/>
  <c r="O1362" i="9" s="1"/>
  <c r="N1363" i="9"/>
  <c r="O1363" i="9" s="1"/>
  <c r="N1364" i="9"/>
  <c r="O1364" i="9" s="1"/>
  <c r="N1365" i="9"/>
  <c r="O1365" i="9" s="1"/>
  <c r="N1366" i="9"/>
  <c r="O1366" i="9" s="1"/>
  <c r="N1367" i="9"/>
  <c r="O1367" i="9" s="1"/>
  <c r="N1368" i="9"/>
  <c r="O1368" i="9" s="1"/>
  <c r="N1369" i="9"/>
  <c r="O1369" i="9" s="1"/>
  <c r="N1370" i="9"/>
  <c r="O1370" i="9" s="1"/>
  <c r="N1371" i="9"/>
  <c r="O1371" i="9" s="1"/>
  <c r="N1372" i="9"/>
  <c r="O1372" i="9" s="1"/>
  <c r="N1373" i="9"/>
  <c r="O1373" i="9" s="1"/>
  <c r="N1374" i="9"/>
  <c r="O1374" i="9" s="1"/>
  <c r="N1375" i="9"/>
  <c r="O1375" i="9" s="1"/>
  <c r="N1376" i="9"/>
  <c r="O1376" i="9" s="1"/>
  <c r="N1377" i="9"/>
  <c r="O1377" i="9" s="1"/>
  <c r="N1378" i="9"/>
  <c r="O1378" i="9" s="1"/>
  <c r="N1379" i="9"/>
  <c r="O1379" i="9" s="1"/>
  <c r="N1380" i="9"/>
  <c r="O1380" i="9" s="1"/>
  <c r="N1381" i="9"/>
  <c r="O1381" i="9" s="1"/>
  <c r="N1382" i="9"/>
  <c r="O1382" i="9" s="1"/>
  <c r="N1383" i="9"/>
  <c r="O1383" i="9" s="1"/>
  <c r="N1384" i="9"/>
  <c r="O1384" i="9" s="1"/>
  <c r="N1385" i="9"/>
  <c r="O1385" i="9" s="1"/>
  <c r="N1386" i="9"/>
  <c r="O1386" i="9"/>
  <c r="N1387" i="9"/>
  <c r="O1387" i="9" s="1"/>
  <c r="N1388" i="9"/>
  <c r="O1388" i="9" s="1"/>
  <c r="N1389" i="9"/>
  <c r="O1389" i="9" s="1"/>
  <c r="N1390" i="9"/>
  <c r="O1390" i="9" s="1"/>
  <c r="N1391" i="9"/>
  <c r="O1391" i="9" s="1"/>
  <c r="N1392" i="9"/>
  <c r="O1392" i="9" s="1"/>
  <c r="N1393" i="9"/>
  <c r="O1393" i="9" s="1"/>
  <c r="N1394" i="9"/>
  <c r="O1394" i="9" s="1"/>
  <c r="N1395" i="9"/>
  <c r="O1395" i="9" s="1"/>
  <c r="N1396" i="9"/>
  <c r="O1396" i="9"/>
  <c r="N1397" i="9"/>
  <c r="O1397" i="9" s="1"/>
  <c r="N1398" i="9"/>
  <c r="O1398" i="9" s="1"/>
  <c r="N1399" i="9"/>
  <c r="O1399" i="9" s="1"/>
  <c r="N1400" i="9"/>
  <c r="O1400" i="9" s="1"/>
  <c r="N1401" i="9"/>
  <c r="O1401" i="9" s="1"/>
  <c r="N1402" i="9"/>
  <c r="O1402" i="9" s="1"/>
  <c r="N1403" i="9"/>
  <c r="O1403" i="9" s="1"/>
  <c r="N1404" i="9"/>
  <c r="O1404" i="9" s="1"/>
  <c r="N1405" i="9"/>
  <c r="O1405" i="9" s="1"/>
  <c r="N1406" i="9"/>
  <c r="O1406" i="9" s="1"/>
  <c r="N1407" i="9"/>
  <c r="O1407" i="9" s="1"/>
  <c r="N1408" i="9"/>
  <c r="O1408" i="9" s="1"/>
  <c r="N1409" i="9"/>
  <c r="O1409" i="9" s="1"/>
  <c r="N1410" i="9"/>
  <c r="O1410" i="9"/>
  <c r="N1411" i="9"/>
  <c r="O1411" i="9" s="1"/>
  <c r="N1412" i="9"/>
  <c r="O1412" i="9" s="1"/>
  <c r="N1413" i="9"/>
  <c r="O1413" i="9" s="1"/>
  <c r="N1414" i="9"/>
  <c r="O1414" i="9" s="1"/>
  <c r="N1415" i="9"/>
  <c r="O1415" i="9" s="1"/>
  <c r="N1416" i="9"/>
  <c r="O1416" i="9" s="1"/>
  <c r="N1417" i="9"/>
  <c r="O1417" i="9" s="1"/>
  <c r="N1418" i="9"/>
  <c r="O1418" i="9" s="1"/>
  <c r="N1419" i="9"/>
  <c r="O1419" i="9" s="1"/>
  <c r="N1420" i="9"/>
  <c r="O1420" i="9" s="1"/>
  <c r="N1421" i="9"/>
  <c r="O1421" i="9" s="1"/>
  <c r="N1422" i="9"/>
  <c r="O1422" i="9" s="1"/>
  <c r="N1423" i="9"/>
  <c r="O1423" i="9" s="1"/>
  <c r="N1424" i="9"/>
  <c r="O1424" i="9" s="1"/>
  <c r="N1425" i="9"/>
  <c r="O1425" i="9" s="1"/>
  <c r="N1426" i="9"/>
  <c r="O1426" i="9" s="1"/>
  <c r="N1427" i="9"/>
  <c r="O1427" i="9" s="1"/>
  <c r="N1428" i="9"/>
  <c r="O1428" i="9" s="1"/>
  <c r="N1429" i="9"/>
  <c r="O1429" i="9" s="1"/>
  <c r="N1430" i="9"/>
  <c r="O1430" i="9" s="1"/>
  <c r="N1431" i="9"/>
  <c r="O1431" i="9" s="1"/>
  <c r="N1432" i="9"/>
  <c r="O1432" i="9" s="1"/>
  <c r="N1433" i="9"/>
  <c r="O1433" i="9" s="1"/>
  <c r="N1434" i="9"/>
  <c r="O1434" i="9" s="1"/>
  <c r="N1435" i="9"/>
  <c r="O1435" i="9" s="1"/>
  <c r="N1436" i="9"/>
  <c r="O1436" i="9" s="1"/>
  <c r="N1437" i="9"/>
  <c r="O1437" i="9" s="1"/>
  <c r="N1438" i="9"/>
  <c r="O1438" i="9" s="1"/>
  <c r="N1439" i="9"/>
  <c r="O1439" i="9" s="1"/>
  <c r="N1440" i="9"/>
  <c r="O1440" i="9" s="1"/>
  <c r="N1441" i="9"/>
  <c r="O1441" i="9" s="1"/>
  <c r="N1442" i="9"/>
  <c r="O1442" i="9" s="1"/>
  <c r="N1443" i="9"/>
  <c r="O1443" i="9" s="1"/>
  <c r="N1444" i="9"/>
  <c r="O1444" i="9" s="1"/>
  <c r="N1445" i="9"/>
  <c r="O1445" i="9" s="1"/>
  <c r="N1446" i="9"/>
  <c r="O1446" i="9" s="1"/>
  <c r="N1447" i="9"/>
  <c r="O1447" i="9" s="1"/>
  <c r="N1448" i="9"/>
  <c r="O1448" i="9" s="1"/>
  <c r="N1449" i="9"/>
  <c r="O1449" i="9" s="1"/>
  <c r="N1450" i="9"/>
  <c r="O1450" i="9"/>
  <c r="N1451" i="9"/>
  <c r="O1451" i="9" s="1"/>
  <c r="N1452" i="9"/>
  <c r="O1452" i="9" s="1"/>
  <c r="N1453" i="9"/>
  <c r="O1453" i="9" s="1"/>
  <c r="N1454" i="9"/>
  <c r="O1454" i="9" s="1"/>
  <c r="N1455" i="9"/>
  <c r="O1455" i="9" s="1"/>
  <c r="N1456" i="9"/>
  <c r="O1456" i="9" s="1"/>
  <c r="N1457" i="9"/>
  <c r="O1457" i="9" s="1"/>
  <c r="N1458" i="9"/>
  <c r="O1458" i="9" s="1"/>
  <c r="N1459" i="9"/>
  <c r="O1459" i="9" s="1"/>
  <c r="N1460" i="9"/>
  <c r="O1460" i="9" s="1"/>
  <c r="N1461" i="9"/>
  <c r="O1461" i="9" s="1"/>
  <c r="N1462" i="9"/>
  <c r="O1462" i="9" s="1"/>
  <c r="N1463" i="9"/>
  <c r="O1463" i="9" s="1"/>
  <c r="N1464" i="9"/>
  <c r="O1464" i="9"/>
  <c r="N1465" i="9"/>
  <c r="O1465" i="9" s="1"/>
  <c r="N1466" i="9"/>
  <c r="O1466" i="9" s="1"/>
  <c r="N1467" i="9"/>
  <c r="O1467" i="9" s="1"/>
  <c r="N1468" i="9"/>
  <c r="O1468" i="9" s="1"/>
  <c r="N1469" i="9"/>
  <c r="O1469" i="9" s="1"/>
  <c r="N1470" i="9"/>
  <c r="O1470" i="9" s="1"/>
  <c r="N1471" i="9"/>
  <c r="O1471" i="9" s="1"/>
  <c r="N1472" i="9"/>
  <c r="O1472" i="9" s="1"/>
  <c r="N1473" i="9"/>
  <c r="O1473" i="9" s="1"/>
  <c r="N1474" i="9"/>
  <c r="O1474" i="9"/>
  <c r="N1475" i="9"/>
  <c r="O1475" i="9" s="1"/>
  <c r="N1476" i="9"/>
  <c r="O1476" i="9" s="1"/>
  <c r="N1477" i="9"/>
  <c r="O1477" i="9" s="1"/>
  <c r="N1478" i="9"/>
  <c r="O1478" i="9" s="1"/>
  <c r="N1479" i="9"/>
  <c r="O1479" i="9" s="1"/>
  <c r="N1480" i="9"/>
  <c r="O1480" i="9" s="1"/>
  <c r="N1481" i="9"/>
  <c r="O1481" i="9" s="1"/>
  <c r="N1482" i="9"/>
  <c r="O1482" i="9" s="1"/>
  <c r="N1483" i="9"/>
  <c r="O1483" i="9" s="1"/>
  <c r="N1484" i="9"/>
  <c r="O1484" i="9" s="1"/>
  <c r="N1485" i="9"/>
  <c r="O1485" i="9" s="1"/>
  <c r="N1486" i="9"/>
  <c r="O1486" i="9" s="1"/>
  <c r="N1487" i="9"/>
  <c r="O1487" i="9" s="1"/>
  <c r="N1488" i="9"/>
  <c r="O1488" i="9" s="1"/>
  <c r="N1489" i="9"/>
  <c r="O1489" i="9" s="1"/>
  <c r="N1490" i="9"/>
  <c r="O1490" i="9" s="1"/>
  <c r="N1491" i="9"/>
  <c r="O1491" i="9" s="1"/>
  <c r="N1492" i="9"/>
  <c r="O1492" i="9" s="1"/>
  <c r="N1493" i="9"/>
  <c r="O1493" i="9" s="1"/>
  <c r="N1494" i="9"/>
  <c r="O1494" i="9" s="1"/>
  <c r="N1495" i="9"/>
  <c r="O1495" i="9" s="1"/>
  <c r="N1496" i="9"/>
  <c r="O1496" i="9" s="1"/>
  <c r="N1497" i="9"/>
  <c r="O1497" i="9" s="1"/>
  <c r="N1498" i="9"/>
  <c r="O1498" i="9" s="1"/>
  <c r="N1499" i="9"/>
  <c r="O1499" i="9" s="1"/>
  <c r="N1500" i="9"/>
  <c r="O1500" i="9" s="1"/>
  <c r="N1501" i="9"/>
  <c r="O1501" i="9" s="1"/>
  <c r="N1502" i="9"/>
  <c r="O1502" i="9" s="1"/>
  <c r="N1503" i="9"/>
  <c r="O1503" i="9" s="1"/>
  <c r="N1504" i="9"/>
  <c r="O1504" i="9" s="1"/>
  <c r="N1505" i="9"/>
  <c r="O1505" i="9" s="1"/>
  <c r="N1506" i="9"/>
  <c r="O1506" i="9" s="1"/>
  <c r="N1507" i="9"/>
  <c r="O1507" i="9" s="1"/>
  <c r="N1508" i="9"/>
  <c r="O1508" i="9" s="1"/>
  <c r="N1509" i="9"/>
  <c r="O1509" i="9" s="1"/>
  <c r="N1510" i="9"/>
  <c r="O1510" i="9" s="1"/>
  <c r="N1511" i="9"/>
  <c r="O1511" i="9" s="1"/>
  <c r="N1512" i="9"/>
  <c r="O1512" i="9" s="1"/>
  <c r="N1513" i="9"/>
  <c r="O1513" i="9" s="1"/>
  <c r="N1514" i="9"/>
  <c r="O1514" i="9"/>
  <c r="N1515" i="9"/>
  <c r="O1515" i="9" s="1"/>
  <c r="N1516" i="9"/>
  <c r="O1516" i="9" s="1"/>
  <c r="N1517" i="9"/>
  <c r="O1517" i="9" s="1"/>
  <c r="N1518" i="9"/>
  <c r="O1518" i="9" s="1"/>
  <c r="N1519" i="9"/>
  <c r="O1519" i="9" s="1"/>
  <c r="N1520" i="9"/>
  <c r="O1520" i="9"/>
  <c r="N1521" i="9"/>
  <c r="O1521" i="9" s="1"/>
  <c r="N1522" i="9"/>
  <c r="O1522" i="9" s="1"/>
  <c r="N1523" i="9"/>
  <c r="O1523" i="9" s="1"/>
  <c r="N1524" i="9"/>
  <c r="O1524" i="9" s="1"/>
  <c r="N1525" i="9"/>
  <c r="O1525" i="9" s="1"/>
  <c r="N1526" i="9"/>
  <c r="O1526" i="9" s="1"/>
  <c r="N1527" i="9"/>
  <c r="O1527" i="9" s="1"/>
  <c r="N1528" i="9"/>
  <c r="O1528" i="9" s="1"/>
  <c r="N1529" i="9"/>
  <c r="O1529" i="9" s="1"/>
  <c r="N1530" i="9"/>
  <c r="O1530" i="9"/>
  <c r="N1531" i="9"/>
  <c r="O1531" i="9" s="1"/>
  <c r="N1532" i="9"/>
  <c r="O1532" i="9" s="1"/>
  <c r="N1533" i="9"/>
  <c r="O1533" i="9" s="1"/>
  <c r="N1534" i="9"/>
  <c r="O1534" i="9" s="1"/>
  <c r="N1535" i="9"/>
  <c r="O1535" i="9" s="1"/>
  <c r="N1536" i="9"/>
  <c r="O1536" i="9" s="1"/>
  <c r="N1537" i="9"/>
  <c r="O1537" i="9" s="1"/>
  <c r="N1538" i="9"/>
  <c r="O1538" i="9" s="1"/>
  <c r="N1539" i="9"/>
  <c r="O1539" i="9" s="1"/>
  <c r="N1540" i="9"/>
  <c r="O1540" i="9" s="1"/>
  <c r="N1541" i="9"/>
  <c r="O1541" i="9" s="1"/>
  <c r="N1542" i="9"/>
  <c r="O1542" i="9" s="1"/>
  <c r="N1543" i="9"/>
  <c r="O1543" i="9" s="1"/>
  <c r="N1544" i="9"/>
  <c r="O1544" i="9" s="1"/>
  <c r="N1545" i="9"/>
  <c r="O1545" i="9" s="1"/>
  <c r="N1546" i="9"/>
  <c r="O1546" i="9" s="1"/>
  <c r="N1547" i="9"/>
  <c r="O1547" i="9" s="1"/>
  <c r="N1548" i="9"/>
  <c r="O1548" i="9" s="1"/>
  <c r="N1549" i="9"/>
  <c r="O1549" i="9" s="1"/>
  <c r="N1550" i="9"/>
  <c r="O1550" i="9" s="1"/>
  <c r="N1551" i="9"/>
  <c r="O1551" i="9" s="1"/>
  <c r="N1552" i="9"/>
  <c r="O1552" i="9" s="1"/>
  <c r="N1553" i="9"/>
  <c r="O1553" i="9" s="1"/>
  <c r="N1554" i="9"/>
  <c r="O1554" i="9" s="1"/>
  <c r="N1555" i="9"/>
  <c r="O1555" i="9" s="1"/>
  <c r="N1556" i="9"/>
  <c r="O1556" i="9"/>
  <c r="N1557" i="9"/>
  <c r="O1557" i="9" s="1"/>
  <c r="N1558" i="9"/>
  <c r="O1558" i="9" s="1"/>
  <c r="N1559" i="9"/>
  <c r="O1559" i="9" s="1"/>
  <c r="N1560" i="9"/>
  <c r="O1560" i="9" s="1"/>
  <c r="N1561" i="9"/>
  <c r="O1561" i="9" s="1"/>
  <c r="N1562" i="9"/>
  <c r="O1562" i="9" s="1"/>
  <c r="N1563" i="9"/>
  <c r="O1563" i="9" s="1"/>
  <c r="N1564" i="9"/>
  <c r="O1564" i="9" s="1"/>
  <c r="N1565" i="9"/>
  <c r="O1565" i="9" s="1"/>
  <c r="N1566" i="9"/>
  <c r="O1566" i="9" s="1"/>
  <c r="N1567" i="9"/>
  <c r="O1567" i="9" s="1"/>
  <c r="N1568" i="9"/>
  <c r="O1568" i="9" s="1"/>
  <c r="N1569" i="9"/>
  <c r="O1569" i="9" s="1"/>
  <c r="N1570" i="9"/>
  <c r="O1570" i="9" s="1"/>
  <c r="N1571" i="9"/>
  <c r="O1571" i="9" s="1"/>
  <c r="N1572" i="9"/>
  <c r="O1572" i="9" s="1"/>
  <c r="N1573" i="9"/>
  <c r="O1573" i="9" s="1"/>
  <c r="N1574" i="9"/>
  <c r="O1574" i="9" s="1"/>
  <c r="N1575" i="9"/>
  <c r="O1575" i="9" s="1"/>
  <c r="N1576" i="9"/>
  <c r="O1576" i="9" s="1"/>
  <c r="N1577" i="9"/>
  <c r="O1577" i="9" s="1"/>
  <c r="N1578" i="9"/>
  <c r="O1578" i="9" s="1"/>
  <c r="N1579" i="9"/>
  <c r="O1579" i="9" s="1"/>
  <c r="N1580" i="9"/>
  <c r="O1580" i="9" s="1"/>
  <c r="N1581" i="9"/>
  <c r="O1581" i="9" s="1"/>
  <c r="N1582" i="9"/>
  <c r="O1582" i="9" s="1"/>
  <c r="N1583" i="9"/>
  <c r="O1583" i="9" s="1"/>
  <c r="N1584" i="9"/>
  <c r="O1584" i="9" s="1"/>
  <c r="N1585" i="9"/>
  <c r="O1585" i="9" s="1"/>
  <c r="N1586" i="9"/>
  <c r="O1586" i="9"/>
  <c r="N1587" i="9"/>
  <c r="O1587" i="9" s="1"/>
  <c r="N1588" i="9"/>
  <c r="O1588" i="9" s="1"/>
  <c r="N1589" i="9"/>
  <c r="O1589" i="9" s="1"/>
  <c r="N1590" i="9"/>
  <c r="O1590" i="9" s="1"/>
  <c r="N1591" i="9"/>
  <c r="O1591" i="9" s="1"/>
  <c r="N1592" i="9"/>
  <c r="O1592" i="9" s="1"/>
  <c r="N1593" i="9"/>
  <c r="O1593" i="9" s="1"/>
  <c r="N1594" i="9"/>
  <c r="O1594" i="9" s="1"/>
  <c r="N1595" i="9"/>
  <c r="O1595" i="9" s="1"/>
  <c r="N1596" i="9"/>
  <c r="O1596" i="9" s="1"/>
  <c r="N1597" i="9"/>
  <c r="O1597" i="9" s="1"/>
  <c r="N1598" i="9"/>
  <c r="O1598" i="9" s="1"/>
  <c r="N1599" i="9"/>
  <c r="O1599" i="9" s="1"/>
  <c r="N1600" i="9"/>
  <c r="O1600" i="9" s="1"/>
  <c r="N1601" i="9"/>
  <c r="O1601" i="9" s="1"/>
  <c r="N1602" i="9"/>
  <c r="O1602" i="9" s="1"/>
  <c r="N1603" i="9"/>
  <c r="O1603" i="9" s="1"/>
  <c r="N1604" i="9"/>
  <c r="O1604" i="9"/>
  <c r="N1605" i="9"/>
  <c r="O1605" i="9" s="1"/>
  <c r="N1606" i="9"/>
  <c r="O1606" i="9" s="1"/>
  <c r="N1607" i="9"/>
  <c r="O1607" i="9" s="1"/>
  <c r="N1608" i="9"/>
  <c r="O1608" i="9" s="1"/>
  <c r="N1609" i="9"/>
  <c r="O1609" i="9" s="1"/>
  <c r="N1610" i="9"/>
  <c r="O1610" i="9" s="1"/>
  <c r="N1611" i="9"/>
  <c r="O1611" i="9" s="1"/>
  <c r="N1612" i="9"/>
  <c r="O1612" i="9" s="1"/>
  <c r="N1613" i="9"/>
  <c r="O1613" i="9" s="1"/>
  <c r="N1614" i="9"/>
  <c r="O1614" i="9" s="1"/>
  <c r="N1615" i="9"/>
  <c r="O1615" i="9" s="1"/>
  <c r="N1616" i="9"/>
  <c r="O1616" i="9" s="1"/>
  <c r="N1617" i="9"/>
  <c r="O1617" i="9" s="1"/>
  <c r="N1618" i="9"/>
  <c r="O1618" i="9" s="1"/>
  <c r="N1619" i="9"/>
  <c r="O1619" i="9" s="1"/>
  <c r="N1620" i="9"/>
  <c r="O1620" i="9" s="1"/>
  <c r="N1621" i="9"/>
  <c r="O1621" i="9" s="1"/>
  <c r="N1622" i="9"/>
  <c r="O1622" i="9" s="1"/>
  <c r="N1623" i="9"/>
  <c r="O1623" i="9" s="1"/>
  <c r="N1624" i="9"/>
  <c r="O1624" i="9" s="1"/>
  <c r="N1625" i="9"/>
  <c r="O1625" i="9"/>
  <c r="N1626" i="9"/>
  <c r="O1626" i="9" s="1"/>
  <c r="N1627" i="9"/>
  <c r="O1627" i="9" s="1"/>
  <c r="N1628" i="9"/>
  <c r="O1628" i="9" s="1"/>
  <c r="N1629" i="9"/>
  <c r="O1629" i="9" s="1"/>
  <c r="N1630" i="9"/>
  <c r="O1630" i="9" s="1"/>
  <c r="N1631" i="9"/>
  <c r="O1631" i="9" s="1"/>
  <c r="N1632" i="9"/>
  <c r="O1632" i="9" s="1"/>
  <c r="N1633" i="9"/>
  <c r="O1633" i="9" s="1"/>
  <c r="N1634" i="9"/>
  <c r="O1634" i="9" s="1"/>
  <c r="N1635" i="9"/>
  <c r="O1635" i="9" s="1"/>
  <c r="N1636" i="9"/>
  <c r="O1636" i="9" s="1"/>
  <c r="N1637" i="9"/>
  <c r="O1637" i="9" s="1"/>
  <c r="N1638" i="9"/>
  <c r="O1638" i="9" s="1"/>
  <c r="N1639" i="9"/>
  <c r="O1639" i="9" s="1"/>
  <c r="N1640" i="9"/>
  <c r="O1640" i="9" s="1"/>
  <c r="N1641" i="9"/>
  <c r="O1641" i="9"/>
  <c r="N1642" i="9"/>
  <c r="O1642" i="9" s="1"/>
  <c r="N1643" i="9"/>
  <c r="O1643" i="9" s="1"/>
  <c r="N1644" i="9"/>
  <c r="O1644" i="9" s="1"/>
  <c r="N1645" i="9"/>
  <c r="O1645" i="9" s="1"/>
  <c r="N1646" i="9"/>
  <c r="O1646" i="9" s="1"/>
  <c r="N1647" i="9"/>
  <c r="O1647" i="9" s="1"/>
  <c r="N1648" i="9"/>
  <c r="O1648" i="9" s="1"/>
  <c r="N1649" i="9"/>
  <c r="O1649" i="9" s="1"/>
  <c r="N1650" i="9"/>
  <c r="O1650" i="9" s="1"/>
  <c r="N1651" i="9"/>
  <c r="O1651" i="9" s="1"/>
  <c r="N1652" i="9"/>
  <c r="O1652" i="9" s="1"/>
  <c r="N1653" i="9"/>
  <c r="O1653" i="9" s="1"/>
  <c r="N1654" i="9"/>
  <c r="O1654" i="9" s="1"/>
  <c r="N1655" i="9"/>
  <c r="O1655" i="9" s="1"/>
  <c r="N1656" i="9"/>
  <c r="O1656" i="9" s="1"/>
  <c r="N1657" i="9"/>
  <c r="O1657" i="9"/>
  <c r="N1658" i="9"/>
  <c r="O1658" i="9" s="1"/>
  <c r="N1659" i="9"/>
  <c r="O1659" i="9" s="1"/>
  <c r="N1660" i="9"/>
  <c r="O1660" i="9" s="1"/>
  <c r="N1661" i="9"/>
  <c r="O1661" i="9" s="1"/>
  <c r="N1662" i="9"/>
  <c r="O1662" i="9" s="1"/>
  <c r="N1663" i="9"/>
  <c r="O1663" i="9" s="1"/>
  <c r="N1664" i="9"/>
  <c r="O1664" i="9" s="1"/>
  <c r="N1665" i="9"/>
  <c r="O1665" i="9" s="1"/>
  <c r="N1666" i="9"/>
  <c r="O1666" i="9" s="1"/>
  <c r="N1667" i="9"/>
  <c r="O1667" i="9"/>
  <c r="N1668" i="9"/>
  <c r="O1668" i="9" s="1"/>
  <c r="N1669" i="9"/>
  <c r="O1669" i="9" s="1"/>
  <c r="N1670" i="9"/>
  <c r="O1670" i="9" s="1"/>
  <c r="N1671" i="9"/>
  <c r="O1671" i="9" s="1"/>
  <c r="N1672" i="9"/>
  <c r="O1672" i="9" s="1"/>
  <c r="N1673" i="9"/>
  <c r="O1673" i="9"/>
  <c r="N1674" i="9"/>
  <c r="O1674" i="9" s="1"/>
  <c r="N1675" i="9"/>
  <c r="O1675" i="9" s="1"/>
  <c r="N1676" i="9"/>
  <c r="O1676" i="9" s="1"/>
  <c r="N1677" i="9"/>
  <c r="O1677" i="9" s="1"/>
  <c r="N1678" i="9"/>
  <c r="O1678" i="9" s="1"/>
  <c r="N1679" i="9"/>
  <c r="O1679" i="9" s="1"/>
  <c r="N1680" i="9"/>
  <c r="O1680" i="9" s="1"/>
  <c r="N1681" i="9"/>
  <c r="O1681" i="9" s="1"/>
  <c r="N1682" i="9"/>
  <c r="O1682" i="9" s="1"/>
  <c r="N1683" i="9"/>
  <c r="O1683" i="9"/>
  <c r="N1684" i="9"/>
  <c r="O1684" i="9" s="1"/>
  <c r="N1685" i="9"/>
  <c r="O1685" i="9" s="1"/>
  <c r="N1686" i="9"/>
  <c r="O1686" i="9" s="1"/>
  <c r="N1687" i="9"/>
  <c r="O1687" i="9" s="1"/>
  <c r="N1688" i="9"/>
  <c r="O1688" i="9" s="1"/>
  <c r="N1689" i="9"/>
  <c r="O1689" i="9"/>
  <c r="N1690" i="9"/>
  <c r="O1690" i="9" s="1"/>
  <c r="N1691" i="9"/>
  <c r="O1691" i="9" s="1"/>
  <c r="N1692" i="9"/>
  <c r="O1692" i="9" s="1"/>
  <c r="N1693" i="9"/>
  <c r="O1693" i="9" s="1"/>
  <c r="N1694" i="9"/>
  <c r="O1694" i="9" s="1"/>
  <c r="N1695" i="9"/>
  <c r="O1695" i="9" s="1"/>
  <c r="N1696" i="9"/>
  <c r="O1696" i="9" s="1"/>
  <c r="N1697" i="9"/>
  <c r="O1697" i="9" s="1"/>
  <c r="N1698" i="9"/>
  <c r="O1698" i="9" s="1"/>
  <c r="N1699" i="9"/>
  <c r="O1699" i="9"/>
  <c r="N1700" i="9"/>
  <c r="O1700" i="9" s="1"/>
  <c r="N1701" i="9"/>
  <c r="O1701" i="9" s="1"/>
  <c r="N1702" i="9"/>
  <c r="O1702" i="9" s="1"/>
  <c r="N1703" i="9"/>
  <c r="O1703" i="9" s="1"/>
  <c r="N1704" i="9"/>
  <c r="O1704" i="9" s="1"/>
  <c r="N1705" i="9"/>
  <c r="O1705" i="9"/>
  <c r="N1706" i="9"/>
  <c r="O1706" i="9" s="1"/>
  <c r="N1707" i="9"/>
  <c r="O1707" i="9" s="1"/>
  <c r="N1708" i="9"/>
  <c r="O1708" i="9" s="1"/>
  <c r="N1709" i="9"/>
  <c r="O1709" i="9" s="1"/>
  <c r="N1710" i="9"/>
  <c r="O1710" i="9" s="1"/>
  <c r="N1711" i="9"/>
  <c r="O1711" i="9" s="1"/>
  <c r="N1712" i="9"/>
  <c r="O1712" i="9" s="1"/>
  <c r="N1713" i="9"/>
  <c r="O1713" i="9" s="1"/>
  <c r="N1714" i="9"/>
  <c r="O1714" i="9" s="1"/>
  <c r="N1715" i="9"/>
  <c r="O1715" i="9"/>
  <c r="N1716" i="9"/>
  <c r="O1716" i="9" s="1"/>
  <c r="N1717" i="9"/>
  <c r="O1717" i="9" s="1"/>
  <c r="N1718" i="9"/>
  <c r="O1718" i="9"/>
  <c r="N1719" i="9"/>
  <c r="O1719" i="9" s="1"/>
  <c r="N1720" i="9"/>
  <c r="O1720" i="9"/>
  <c r="N1721" i="9"/>
  <c r="O1721" i="9" s="1"/>
  <c r="N1722" i="9"/>
  <c r="O1722" i="9" s="1"/>
  <c r="N1723" i="9"/>
  <c r="O1723" i="9" s="1"/>
  <c r="N1724" i="9"/>
  <c r="O1724" i="9" s="1"/>
  <c r="N1725" i="9"/>
  <c r="O1725" i="9" s="1"/>
  <c r="N1726" i="9"/>
  <c r="O1726" i="9" s="1"/>
  <c r="N1727" i="9"/>
  <c r="O1727" i="9" s="1"/>
  <c r="N1728" i="9"/>
  <c r="O1728" i="9" s="1"/>
  <c r="N1729" i="9"/>
  <c r="O1729" i="9" s="1"/>
  <c r="N1730" i="9"/>
  <c r="O1730" i="9" s="1"/>
  <c r="N1731" i="9"/>
  <c r="O1731" i="9" s="1"/>
  <c r="N1732" i="9"/>
  <c r="O1732" i="9" s="1"/>
  <c r="N1733" i="9"/>
  <c r="O1733" i="9" s="1"/>
  <c r="N1734" i="9"/>
  <c r="O1734" i="9" s="1"/>
  <c r="N1735" i="9"/>
  <c r="O1735" i="9" s="1"/>
  <c r="N1736" i="9"/>
  <c r="O1736" i="9" s="1"/>
  <c r="N1737" i="9"/>
  <c r="O1737" i="9" s="1"/>
  <c r="N1738" i="9"/>
  <c r="O1738" i="9"/>
  <c r="N1739" i="9"/>
  <c r="O1739" i="9" s="1"/>
  <c r="N1740" i="9"/>
  <c r="O1740" i="9" s="1"/>
  <c r="N1741" i="9"/>
  <c r="O1741" i="9" s="1"/>
  <c r="N1742" i="9"/>
  <c r="O1742" i="9" s="1"/>
  <c r="N1743" i="9"/>
  <c r="O1743" i="9" s="1"/>
  <c r="N1744" i="9"/>
  <c r="O1744" i="9" s="1"/>
  <c r="N1745" i="9"/>
  <c r="O1745" i="9" s="1"/>
  <c r="N1746" i="9"/>
  <c r="O1746" i="9" s="1"/>
  <c r="N1747" i="9"/>
  <c r="O1747" i="9" s="1"/>
  <c r="N1748" i="9"/>
  <c r="O1748" i="9"/>
  <c r="N1749" i="9"/>
  <c r="O1749" i="9" s="1"/>
  <c r="N1750" i="9"/>
  <c r="O1750" i="9" s="1"/>
  <c r="N1751" i="9"/>
  <c r="O1751" i="9" s="1"/>
  <c r="N1752" i="9"/>
  <c r="O1752" i="9" s="1"/>
  <c r="N1753" i="9"/>
  <c r="O1753" i="9" s="1"/>
  <c r="N1754" i="9"/>
  <c r="O1754" i="9" s="1"/>
  <c r="N1755" i="9"/>
  <c r="O1755" i="9" s="1"/>
  <c r="N1756" i="9"/>
  <c r="O1756" i="9" s="1"/>
  <c r="N1757" i="9"/>
  <c r="O1757" i="9" s="1"/>
  <c r="N1758" i="9"/>
  <c r="O1758" i="9" s="1"/>
  <c r="N1759" i="9"/>
  <c r="O1759" i="9" s="1"/>
  <c r="N1760" i="9"/>
  <c r="O1760" i="9" s="1"/>
  <c r="N1761" i="9"/>
  <c r="O1761" i="9" s="1"/>
  <c r="N1762" i="9"/>
  <c r="O1762" i="9" s="1"/>
  <c r="N1763" i="9"/>
  <c r="O1763" i="9" s="1"/>
  <c r="N1764" i="9"/>
  <c r="O1764" i="9" s="1"/>
  <c r="N1765" i="9"/>
  <c r="O1765" i="9" s="1"/>
  <c r="N1766" i="9"/>
  <c r="O1766" i="9" s="1"/>
  <c r="N1767" i="9"/>
  <c r="O1767" i="9" s="1"/>
  <c r="N1768" i="9"/>
  <c r="O1768" i="9" s="1"/>
  <c r="N1769" i="9"/>
  <c r="O1769" i="9" s="1"/>
  <c r="N1770" i="9"/>
  <c r="O1770" i="9"/>
  <c r="N1771" i="9"/>
  <c r="O1771" i="9" s="1"/>
  <c r="N1772" i="9"/>
  <c r="O1772" i="9" s="1"/>
  <c r="N1773" i="9"/>
  <c r="O1773" i="9" s="1"/>
  <c r="N1774" i="9"/>
  <c r="O1774" i="9" s="1"/>
  <c r="N1775" i="9"/>
  <c r="O1775" i="9" s="1"/>
  <c r="N1776" i="9"/>
  <c r="O1776" i="9" s="1"/>
  <c r="N1777" i="9"/>
  <c r="O1777" i="9" s="1"/>
  <c r="N1778" i="9"/>
  <c r="O1778" i="9" s="1"/>
  <c r="N1779" i="9"/>
  <c r="O1779" i="9" s="1"/>
  <c r="N1780" i="9"/>
  <c r="O1780" i="9"/>
  <c r="N1781" i="9"/>
  <c r="O1781" i="9" s="1"/>
  <c r="N1782" i="9"/>
  <c r="O1782" i="9" s="1"/>
  <c r="N1783" i="9"/>
  <c r="O1783" i="9" s="1"/>
  <c r="N1784" i="9"/>
  <c r="O1784" i="9" s="1"/>
  <c r="N1785" i="9"/>
  <c r="O1785" i="9" s="1"/>
  <c r="N1786" i="9"/>
  <c r="O1786" i="9" s="1"/>
  <c r="N1787" i="9"/>
  <c r="O1787" i="9" s="1"/>
  <c r="N1788" i="9"/>
  <c r="O1788" i="9" s="1"/>
  <c r="N1789" i="9"/>
  <c r="O1789" i="9" s="1"/>
  <c r="N1790" i="9"/>
  <c r="O1790" i="9" s="1"/>
  <c r="N1791" i="9"/>
  <c r="O1791" i="9" s="1"/>
  <c r="N1792" i="9"/>
  <c r="O1792" i="9" s="1"/>
  <c r="N1793" i="9"/>
  <c r="O1793" i="9" s="1"/>
  <c r="N1794" i="9"/>
  <c r="O1794" i="9" s="1"/>
  <c r="N1795" i="9"/>
  <c r="O1795" i="9" s="1"/>
  <c r="N1796" i="9"/>
  <c r="O1796" i="9" s="1"/>
  <c r="N1797" i="9"/>
  <c r="O1797" i="9" s="1"/>
  <c r="N1798" i="9"/>
  <c r="O1798" i="9" s="1"/>
  <c r="N1799" i="9"/>
  <c r="O1799" i="9" s="1"/>
  <c r="N1800" i="9"/>
  <c r="O1800" i="9" s="1"/>
  <c r="N1801" i="9"/>
  <c r="O1801" i="9" s="1"/>
  <c r="N1802" i="9"/>
  <c r="O1802" i="9"/>
  <c r="N1803" i="9"/>
  <c r="O1803" i="9" s="1"/>
  <c r="N1804" i="9"/>
  <c r="O1804" i="9" s="1"/>
  <c r="N1805" i="9"/>
  <c r="O1805" i="9" s="1"/>
  <c r="N1806" i="9"/>
  <c r="O1806" i="9" s="1"/>
  <c r="N1807" i="9"/>
  <c r="O1807" i="9" s="1"/>
  <c r="N1808" i="9"/>
  <c r="O1808" i="9" s="1"/>
  <c r="N1809" i="9"/>
  <c r="O1809" i="9" s="1"/>
  <c r="N1810" i="9"/>
  <c r="O1810" i="9" s="1"/>
  <c r="N1811" i="9"/>
  <c r="O1811" i="9" s="1"/>
  <c r="N1812" i="9"/>
  <c r="O1812" i="9"/>
  <c r="N1813" i="9"/>
  <c r="O1813" i="9" s="1"/>
  <c r="N1814" i="9"/>
  <c r="O1814" i="9" s="1"/>
  <c r="N1815" i="9"/>
  <c r="O1815" i="9" s="1"/>
  <c r="N1816" i="9"/>
  <c r="O1816" i="9" s="1"/>
  <c r="N684" i="9"/>
  <c r="O684" i="9" s="1"/>
  <c r="N685" i="9"/>
  <c r="O685" i="9" s="1"/>
  <c r="N686" i="9"/>
  <c r="O686" i="9" s="1"/>
  <c r="N687" i="9"/>
  <c r="O687" i="9" s="1"/>
  <c r="N688" i="9"/>
  <c r="O688" i="9" s="1"/>
  <c r="N689" i="9"/>
  <c r="O689" i="9"/>
  <c r="N690" i="9"/>
  <c r="O690" i="9" s="1"/>
  <c r="N691" i="9"/>
  <c r="O691" i="9"/>
  <c r="N692" i="9"/>
  <c r="O692" i="9" s="1"/>
  <c r="N693" i="9"/>
  <c r="O693" i="9" s="1"/>
  <c r="N694" i="9"/>
  <c r="O694" i="9" s="1"/>
  <c r="N695" i="9"/>
  <c r="O695" i="9" s="1"/>
  <c r="N696" i="9"/>
  <c r="O696" i="9" s="1"/>
  <c r="N697" i="9"/>
  <c r="O697" i="9"/>
  <c r="N698" i="9"/>
  <c r="O698" i="9" s="1"/>
  <c r="N699" i="9"/>
  <c r="O699" i="9"/>
  <c r="N700" i="9"/>
  <c r="O700" i="9" s="1"/>
  <c r="N701" i="9"/>
  <c r="O701" i="9" s="1"/>
  <c r="N702" i="9"/>
  <c r="O702" i="9" s="1"/>
  <c r="N703" i="9"/>
  <c r="O703" i="9" s="1"/>
  <c r="N704" i="9"/>
  <c r="O704" i="9" s="1"/>
  <c r="N705" i="9"/>
  <c r="O705" i="9"/>
  <c r="N706" i="9"/>
  <c r="O706" i="9" s="1"/>
  <c r="N707" i="9"/>
  <c r="O707" i="9"/>
  <c r="N708" i="9"/>
  <c r="O708" i="9" s="1"/>
  <c r="N709" i="9"/>
  <c r="O709" i="9" s="1"/>
  <c r="N710" i="9"/>
  <c r="O710" i="9" s="1"/>
  <c r="N711" i="9"/>
  <c r="O711" i="9" s="1"/>
  <c r="N712" i="9"/>
  <c r="O712" i="9" s="1"/>
  <c r="N713" i="9"/>
  <c r="O713" i="9"/>
  <c r="N714" i="9"/>
  <c r="O714" i="9" s="1"/>
  <c r="N715" i="9"/>
  <c r="O715" i="9"/>
  <c r="N716" i="9"/>
  <c r="O716" i="9" s="1"/>
  <c r="N717" i="9"/>
  <c r="O717" i="9" s="1"/>
  <c r="N718" i="9"/>
  <c r="O718" i="9" s="1"/>
  <c r="N719" i="9"/>
  <c r="O719" i="9" s="1"/>
  <c r="N720" i="9"/>
  <c r="O720" i="9" s="1"/>
  <c r="N721" i="9"/>
  <c r="O721" i="9"/>
  <c r="N722" i="9"/>
  <c r="O722" i="9" s="1"/>
  <c r="N723" i="9"/>
  <c r="O723" i="9"/>
  <c r="N724" i="9"/>
  <c r="O724" i="9" s="1"/>
  <c r="N725" i="9"/>
  <c r="O725" i="9" s="1"/>
  <c r="N726" i="9"/>
  <c r="O726" i="9" s="1"/>
  <c r="N727" i="9"/>
  <c r="O727" i="9" s="1"/>
  <c r="N728" i="9"/>
  <c r="O728" i="9" s="1"/>
  <c r="N729" i="9"/>
  <c r="O729" i="9"/>
  <c r="N730" i="9"/>
  <c r="O730" i="9" s="1"/>
  <c r="N731" i="9"/>
  <c r="O731" i="9"/>
  <c r="N732" i="9"/>
  <c r="O732" i="9" s="1"/>
  <c r="N733" i="9"/>
  <c r="O733" i="9" s="1"/>
  <c r="N734" i="9"/>
  <c r="O734" i="9" s="1"/>
  <c r="N735" i="9"/>
  <c r="O735" i="9" s="1"/>
  <c r="N736" i="9"/>
  <c r="O736" i="9" s="1"/>
  <c r="N737" i="9"/>
  <c r="O737" i="9"/>
  <c r="N738" i="9"/>
  <c r="O738" i="9" s="1"/>
  <c r="N739" i="9"/>
  <c r="O739" i="9"/>
  <c r="N740" i="9"/>
  <c r="O740" i="9" s="1"/>
  <c r="N741" i="9"/>
  <c r="O741" i="9" s="1"/>
  <c r="N742" i="9"/>
  <c r="O742" i="9" s="1"/>
  <c r="N743" i="9"/>
  <c r="O743" i="9" s="1"/>
  <c r="N744" i="9"/>
  <c r="O744" i="9" s="1"/>
  <c r="N745" i="9"/>
  <c r="O745" i="9"/>
  <c r="N746" i="9"/>
  <c r="O746" i="9" s="1"/>
  <c r="N747" i="9"/>
  <c r="O747" i="9"/>
  <c r="N748" i="9"/>
  <c r="O748" i="9" s="1"/>
  <c r="N749" i="9"/>
  <c r="O749" i="9" s="1"/>
  <c r="N750" i="9"/>
  <c r="O750" i="9" s="1"/>
  <c r="N751" i="9"/>
  <c r="O751" i="9" s="1"/>
  <c r="N752" i="9"/>
  <c r="O752" i="9" s="1"/>
  <c r="N753" i="9"/>
  <c r="O753" i="9"/>
  <c r="N754" i="9"/>
  <c r="O754" i="9" s="1"/>
  <c r="N755" i="9"/>
  <c r="O755" i="9"/>
  <c r="N756" i="9"/>
  <c r="O756" i="9" s="1"/>
  <c r="N757" i="9"/>
  <c r="O757" i="9" s="1"/>
  <c r="N758" i="9"/>
  <c r="O758" i="9" s="1"/>
  <c r="N759" i="9"/>
  <c r="O759" i="9" s="1"/>
  <c r="N760" i="9"/>
  <c r="O760" i="9" s="1"/>
  <c r="N761" i="9"/>
  <c r="O761" i="9"/>
  <c r="N762" i="9"/>
  <c r="O762" i="9" s="1"/>
  <c r="N763" i="9"/>
  <c r="O763" i="9"/>
  <c r="N764" i="9"/>
  <c r="O764" i="9" s="1"/>
  <c r="N765" i="9"/>
  <c r="O765" i="9" s="1"/>
  <c r="N766" i="9"/>
  <c r="O766" i="9" s="1"/>
  <c r="N767" i="9"/>
  <c r="O767" i="9" s="1"/>
  <c r="N768" i="9"/>
  <c r="O768" i="9" s="1"/>
  <c r="N769" i="9"/>
  <c r="O769" i="9"/>
  <c r="N770" i="9"/>
  <c r="O770" i="9" s="1"/>
  <c r="N771" i="9"/>
  <c r="O771" i="9"/>
  <c r="N772" i="9"/>
  <c r="O772" i="9" s="1"/>
  <c r="N773" i="9"/>
  <c r="O773" i="9" s="1"/>
  <c r="N774" i="9"/>
  <c r="O774" i="9" s="1"/>
  <c r="N775" i="9"/>
  <c r="O775" i="9" s="1"/>
  <c r="N776" i="9"/>
  <c r="O776" i="9" s="1"/>
  <c r="N777" i="9"/>
  <c r="O777" i="9"/>
  <c r="N778" i="9"/>
  <c r="O778" i="9" s="1"/>
  <c r="N779" i="9"/>
  <c r="O779" i="9"/>
  <c r="N780" i="9"/>
  <c r="O780" i="9" s="1"/>
  <c r="N781" i="9"/>
  <c r="O781" i="9" s="1"/>
  <c r="N782" i="9"/>
  <c r="O782" i="9" s="1"/>
  <c r="N783" i="9"/>
  <c r="O783" i="9" s="1"/>
  <c r="N784" i="9"/>
  <c r="O784" i="9" s="1"/>
  <c r="N785" i="9"/>
  <c r="O785" i="9"/>
  <c r="N786" i="9"/>
  <c r="O786" i="9" s="1"/>
  <c r="N787" i="9"/>
  <c r="O787" i="9"/>
  <c r="N788" i="9"/>
  <c r="O788" i="9" s="1"/>
  <c r="N789" i="9"/>
  <c r="O789" i="9"/>
  <c r="N790" i="9"/>
  <c r="O790" i="9" s="1"/>
  <c r="N791" i="9"/>
  <c r="O791" i="9" s="1"/>
  <c r="N792" i="9"/>
  <c r="O792" i="9" s="1"/>
  <c r="N793" i="9"/>
  <c r="O793" i="9"/>
  <c r="N794" i="9"/>
  <c r="O794" i="9" s="1"/>
  <c r="N795" i="9"/>
  <c r="O795" i="9"/>
  <c r="N796" i="9"/>
  <c r="O796" i="9" s="1"/>
  <c r="N797" i="9"/>
  <c r="O797" i="9"/>
  <c r="N798" i="9"/>
  <c r="O798" i="9" s="1"/>
  <c r="N799" i="9"/>
  <c r="O799" i="9" s="1"/>
  <c r="N800" i="9"/>
  <c r="O800" i="9" s="1"/>
  <c r="N801" i="9"/>
  <c r="O801" i="9"/>
  <c r="N802" i="9"/>
  <c r="O802" i="9" s="1"/>
  <c r="N803" i="9"/>
  <c r="O803" i="9"/>
  <c r="N804" i="9"/>
  <c r="O804" i="9" s="1"/>
  <c r="N805" i="9"/>
  <c r="O805" i="9"/>
  <c r="N806" i="9"/>
  <c r="O806" i="9" s="1"/>
  <c r="N807" i="9"/>
  <c r="O807" i="9" s="1"/>
  <c r="N808" i="9"/>
  <c r="O808" i="9" s="1"/>
  <c r="N809" i="9"/>
  <c r="O809" i="9"/>
  <c r="N810" i="9"/>
  <c r="O810" i="9" s="1"/>
  <c r="N811" i="9"/>
  <c r="O811" i="9"/>
  <c r="N812" i="9"/>
  <c r="O812" i="9" s="1"/>
  <c r="N813" i="9"/>
  <c r="O813" i="9"/>
  <c r="N814" i="9"/>
  <c r="O814" i="9" s="1"/>
  <c r="N815" i="9"/>
  <c r="O815" i="9" s="1"/>
  <c r="N816" i="9"/>
  <c r="O816" i="9" s="1"/>
  <c r="N817" i="9"/>
  <c r="O817" i="9"/>
  <c r="N818" i="9"/>
  <c r="O818" i="9" s="1"/>
  <c r="N819" i="9"/>
  <c r="O819" i="9"/>
  <c r="N820" i="9"/>
  <c r="O820" i="9" s="1"/>
  <c r="N821" i="9"/>
  <c r="O821" i="9"/>
  <c r="N822" i="9"/>
  <c r="O822" i="9" s="1"/>
  <c r="N823" i="9"/>
  <c r="O823" i="9" s="1"/>
  <c r="N35" i="9"/>
  <c r="O35" i="9" s="1"/>
  <c r="N36" i="9"/>
  <c r="O36" i="9"/>
  <c r="N37" i="9"/>
  <c r="O37" i="9" s="1"/>
  <c r="N38" i="9"/>
  <c r="O38" i="9" s="1"/>
  <c r="N39" i="9"/>
  <c r="O39" i="9" s="1"/>
  <c r="N40" i="9"/>
  <c r="O40" i="9" s="1"/>
  <c r="N41" i="9"/>
  <c r="O41" i="9" s="1"/>
  <c r="N42" i="9"/>
  <c r="O42" i="9"/>
  <c r="N43" i="9"/>
  <c r="O43" i="9" s="1"/>
  <c r="N44" i="9"/>
  <c r="O44" i="9"/>
  <c r="N45" i="9"/>
  <c r="O45" i="9" s="1"/>
  <c r="N46" i="9"/>
  <c r="O46" i="9" s="1"/>
  <c r="N47" i="9"/>
  <c r="O47" i="9" s="1"/>
  <c r="N48" i="9"/>
  <c r="O48" i="9" s="1"/>
  <c r="N49" i="9"/>
  <c r="O49" i="9" s="1"/>
  <c r="N50" i="9"/>
  <c r="O50" i="9" s="1"/>
  <c r="N51" i="9"/>
  <c r="O51" i="9" s="1"/>
  <c r="N52" i="9"/>
  <c r="O52" i="9"/>
  <c r="N53" i="9"/>
  <c r="O53" i="9" s="1"/>
  <c r="N54" i="9"/>
  <c r="O54" i="9" s="1"/>
  <c r="N55" i="9"/>
  <c r="O55" i="9" s="1"/>
  <c r="N56" i="9"/>
  <c r="O56" i="9" s="1"/>
  <c r="N57" i="9"/>
  <c r="O57" i="9" s="1"/>
  <c r="N58" i="9"/>
  <c r="O58" i="9"/>
  <c r="N59" i="9"/>
  <c r="O59" i="9" s="1"/>
  <c r="N60" i="9"/>
  <c r="O60" i="9" s="1"/>
  <c r="N61" i="9"/>
  <c r="O61" i="9" s="1"/>
  <c r="N62" i="9"/>
  <c r="O62" i="9" s="1"/>
  <c r="N63" i="9"/>
  <c r="O63" i="9" s="1"/>
  <c r="N64" i="9"/>
  <c r="O64" i="9" s="1"/>
  <c r="N65" i="9"/>
  <c r="O65" i="9" s="1"/>
  <c r="N66" i="9"/>
  <c r="O66" i="9" s="1"/>
  <c r="N67" i="9"/>
  <c r="O67" i="9" s="1"/>
  <c r="N68" i="9"/>
  <c r="O68" i="9"/>
  <c r="N69" i="9"/>
  <c r="O69" i="9" s="1"/>
  <c r="N70" i="9"/>
  <c r="O70" i="9" s="1"/>
  <c r="N71" i="9"/>
  <c r="O71" i="9" s="1"/>
  <c r="N72" i="9"/>
  <c r="O72" i="9" s="1"/>
  <c r="N73" i="9"/>
  <c r="O73" i="9" s="1"/>
  <c r="N74" i="9"/>
  <c r="O74" i="9"/>
  <c r="N75" i="9"/>
  <c r="O75" i="9" s="1"/>
  <c r="N76" i="9"/>
  <c r="O76" i="9" s="1"/>
  <c r="N77" i="9"/>
  <c r="O77" i="9" s="1"/>
  <c r="N78" i="9"/>
  <c r="O78" i="9" s="1"/>
  <c r="N79" i="9"/>
  <c r="O79" i="9" s="1"/>
  <c r="N80" i="9"/>
  <c r="O80" i="9" s="1"/>
  <c r="N81" i="9"/>
  <c r="O81" i="9" s="1"/>
  <c r="N82" i="9"/>
  <c r="O82" i="9" s="1"/>
  <c r="N83" i="9"/>
  <c r="O83" i="9" s="1"/>
  <c r="N84" i="9"/>
  <c r="O84" i="9"/>
  <c r="N85" i="9"/>
  <c r="O85" i="9" s="1"/>
  <c r="N86" i="9"/>
  <c r="O86" i="9" s="1"/>
  <c r="N87" i="9"/>
  <c r="O87" i="9" s="1"/>
  <c r="N88" i="9"/>
  <c r="O88" i="9" s="1"/>
  <c r="N89" i="9"/>
  <c r="O89" i="9" s="1"/>
  <c r="N90" i="9"/>
  <c r="O90" i="9"/>
  <c r="N91" i="9"/>
  <c r="O91" i="9" s="1"/>
  <c r="N92" i="9"/>
  <c r="O92" i="9"/>
  <c r="N93" i="9"/>
  <c r="O93" i="9" s="1"/>
  <c r="N94" i="9"/>
  <c r="O94" i="9" s="1"/>
  <c r="N95" i="9"/>
  <c r="O95" i="9" s="1"/>
  <c r="N96" i="9"/>
  <c r="O96" i="9" s="1"/>
  <c r="N97" i="9"/>
  <c r="O97" i="9" s="1"/>
  <c r="N98" i="9"/>
  <c r="O98" i="9" s="1"/>
  <c r="N99" i="9"/>
  <c r="O99" i="9" s="1"/>
  <c r="N100" i="9"/>
  <c r="O100" i="9"/>
  <c r="N101" i="9"/>
  <c r="O101" i="9" s="1"/>
  <c r="N102" i="9"/>
  <c r="O102" i="9" s="1"/>
  <c r="N103" i="9"/>
  <c r="O103" i="9" s="1"/>
  <c r="N104" i="9"/>
  <c r="O104" i="9" s="1"/>
  <c r="N105" i="9"/>
  <c r="O105" i="9" s="1"/>
  <c r="N106" i="9"/>
  <c r="O106" i="9"/>
  <c r="N107" i="9"/>
  <c r="O107" i="9" s="1"/>
  <c r="N108" i="9"/>
  <c r="O108" i="9" s="1"/>
  <c r="N109" i="9"/>
  <c r="O109" i="9" s="1"/>
  <c r="N110" i="9"/>
  <c r="O110" i="9" s="1"/>
  <c r="N111" i="9"/>
  <c r="O111" i="9" s="1"/>
  <c r="N112" i="9"/>
  <c r="O112" i="9" s="1"/>
  <c r="N113" i="9"/>
  <c r="O113" i="9" s="1"/>
  <c r="N114" i="9"/>
  <c r="O114" i="9" s="1"/>
  <c r="N115" i="9"/>
  <c r="O115" i="9" s="1"/>
  <c r="N116" i="9"/>
  <c r="O116" i="9"/>
  <c r="N117" i="9"/>
  <c r="O117" i="9" s="1"/>
  <c r="N118" i="9"/>
  <c r="O118" i="9" s="1"/>
  <c r="N119" i="9"/>
  <c r="O119" i="9" s="1"/>
  <c r="N120" i="9"/>
  <c r="O120" i="9" s="1"/>
  <c r="N121" i="9"/>
  <c r="O121" i="9" s="1"/>
  <c r="N122" i="9"/>
  <c r="O122" i="9"/>
  <c r="N123" i="9"/>
  <c r="O123" i="9" s="1"/>
  <c r="N124" i="9"/>
  <c r="O124" i="9"/>
  <c r="N125" i="9"/>
  <c r="O125" i="9" s="1"/>
  <c r="N126" i="9"/>
  <c r="O126" i="9" s="1"/>
  <c r="N127" i="9"/>
  <c r="O127" i="9" s="1"/>
  <c r="N128" i="9"/>
  <c r="O128" i="9" s="1"/>
  <c r="N129" i="9"/>
  <c r="O129" i="9" s="1"/>
  <c r="N130" i="9"/>
  <c r="O130" i="9" s="1"/>
  <c r="N131" i="9"/>
  <c r="O131" i="9" s="1"/>
  <c r="N132" i="9"/>
  <c r="O132" i="9"/>
  <c r="N133" i="9"/>
  <c r="O133" i="9" s="1"/>
  <c r="N134" i="9"/>
  <c r="O134" i="9" s="1"/>
  <c r="N135" i="9"/>
  <c r="O135" i="9" s="1"/>
  <c r="N136" i="9"/>
  <c r="O136" i="9" s="1"/>
  <c r="N137" i="9"/>
  <c r="O137" i="9" s="1"/>
  <c r="N138" i="9"/>
  <c r="O138" i="9"/>
  <c r="N139" i="9"/>
  <c r="O139" i="9" s="1"/>
  <c r="N140" i="9"/>
  <c r="O140" i="9" s="1"/>
  <c r="N141" i="9"/>
  <c r="O141" i="9" s="1"/>
  <c r="N142" i="9"/>
  <c r="O142" i="9" s="1"/>
  <c r="N143" i="9"/>
  <c r="O143" i="9" s="1"/>
  <c r="N144" i="9"/>
  <c r="O144" i="9" s="1"/>
  <c r="N145" i="9"/>
  <c r="O145" i="9" s="1"/>
  <c r="N146" i="9"/>
  <c r="O146" i="9" s="1"/>
  <c r="N147" i="9"/>
  <c r="O147" i="9" s="1"/>
  <c r="N148" i="9"/>
  <c r="O148" i="9" s="1"/>
  <c r="N149" i="9"/>
  <c r="O149" i="9" s="1"/>
  <c r="N150" i="9"/>
  <c r="O150" i="9" s="1"/>
  <c r="N151" i="9"/>
  <c r="O151" i="9" s="1"/>
  <c r="N152" i="9"/>
  <c r="O152" i="9" s="1"/>
  <c r="N153" i="9"/>
  <c r="O153" i="9" s="1"/>
  <c r="N154" i="9"/>
  <c r="O154" i="9" s="1"/>
  <c r="N155" i="9"/>
  <c r="O155" i="9" s="1"/>
  <c r="N156" i="9"/>
  <c r="O156" i="9" s="1"/>
  <c r="N157" i="9"/>
  <c r="O157" i="9" s="1"/>
  <c r="N158" i="9"/>
  <c r="O158" i="9"/>
  <c r="N159" i="9"/>
  <c r="O159" i="9" s="1"/>
  <c r="N160" i="9"/>
  <c r="O160" i="9" s="1"/>
  <c r="N161" i="9"/>
  <c r="O161" i="9" s="1"/>
  <c r="N162" i="9"/>
  <c r="O162" i="9"/>
  <c r="N163" i="9"/>
  <c r="O163" i="9" s="1"/>
  <c r="N164" i="9"/>
  <c r="O164" i="9" s="1"/>
  <c r="N165" i="9"/>
  <c r="O165" i="9" s="1"/>
  <c r="N166" i="9"/>
  <c r="O166" i="9" s="1"/>
  <c r="N167" i="9"/>
  <c r="O167" i="9" s="1"/>
  <c r="N168" i="9"/>
  <c r="O168" i="9" s="1"/>
  <c r="N169" i="9"/>
  <c r="O169" i="9" s="1"/>
  <c r="N170" i="9"/>
  <c r="O170" i="9" s="1"/>
  <c r="N171" i="9"/>
  <c r="O171" i="9" s="1"/>
  <c r="N172" i="9"/>
  <c r="O172" i="9" s="1"/>
  <c r="N173" i="9"/>
  <c r="O173" i="9" s="1"/>
  <c r="N174" i="9"/>
  <c r="O174" i="9"/>
  <c r="N175" i="9"/>
  <c r="O175" i="9" s="1"/>
  <c r="N176" i="9"/>
  <c r="O176" i="9" s="1"/>
  <c r="N177" i="9"/>
  <c r="O177" i="9" s="1"/>
  <c r="N178" i="9"/>
  <c r="O178" i="9" s="1"/>
  <c r="N179" i="9"/>
  <c r="O179" i="9" s="1"/>
  <c r="N180" i="9"/>
  <c r="O180" i="9" s="1"/>
  <c r="N181" i="9"/>
  <c r="O181" i="9" s="1"/>
  <c r="N182" i="9"/>
  <c r="O182" i="9" s="1"/>
  <c r="N183" i="9"/>
  <c r="O183" i="9" s="1"/>
  <c r="N184" i="9"/>
  <c r="O184" i="9" s="1"/>
  <c r="N185" i="9"/>
  <c r="O185" i="9" s="1"/>
  <c r="N186" i="9"/>
  <c r="O186" i="9" s="1"/>
  <c r="N187" i="9"/>
  <c r="O187" i="9" s="1"/>
  <c r="N188" i="9"/>
  <c r="O188" i="9" s="1"/>
  <c r="N189" i="9"/>
  <c r="O189" i="9" s="1"/>
  <c r="N190" i="9"/>
  <c r="O190" i="9"/>
  <c r="N191" i="9"/>
  <c r="O191" i="9" s="1"/>
  <c r="N192" i="9"/>
  <c r="O192" i="9" s="1"/>
  <c r="N193" i="9"/>
  <c r="O193" i="9" s="1"/>
  <c r="N194" i="9"/>
  <c r="O194" i="9"/>
  <c r="N195" i="9"/>
  <c r="O195" i="9" s="1"/>
  <c r="N196" i="9"/>
  <c r="O196" i="9" s="1"/>
  <c r="N197" i="9"/>
  <c r="O197" i="9" s="1"/>
  <c r="N198" i="9"/>
  <c r="O198" i="9" s="1"/>
  <c r="N199" i="9"/>
  <c r="O199" i="9" s="1"/>
  <c r="N200" i="9"/>
  <c r="O200" i="9" s="1"/>
  <c r="N201" i="9"/>
  <c r="O201" i="9" s="1"/>
  <c r="N202" i="9"/>
  <c r="O202" i="9" s="1"/>
  <c r="N203" i="9"/>
  <c r="O203" i="9" s="1"/>
  <c r="N204" i="9"/>
  <c r="O204" i="9" s="1"/>
  <c r="N205" i="9"/>
  <c r="O205" i="9" s="1"/>
  <c r="N206" i="9"/>
  <c r="O206" i="9" s="1"/>
  <c r="N207" i="9"/>
  <c r="O207" i="9" s="1"/>
  <c r="N208" i="9"/>
  <c r="O208" i="9" s="1"/>
  <c r="N209" i="9"/>
  <c r="O209" i="9" s="1"/>
  <c r="N210" i="9"/>
  <c r="O210" i="9" s="1"/>
  <c r="N211" i="9"/>
  <c r="O211" i="9" s="1"/>
  <c r="N212" i="9"/>
  <c r="O212" i="9" s="1"/>
  <c r="N213" i="9"/>
  <c r="O213" i="9" s="1"/>
  <c r="N214" i="9"/>
  <c r="O214" i="9" s="1"/>
  <c r="N215" i="9"/>
  <c r="O215" i="9" s="1"/>
  <c r="N216" i="9"/>
  <c r="O216" i="9" s="1"/>
  <c r="N217" i="9"/>
  <c r="O217" i="9" s="1"/>
  <c r="N218" i="9"/>
  <c r="O218" i="9" s="1"/>
  <c r="N219" i="9"/>
  <c r="O219" i="9" s="1"/>
  <c r="N220" i="9"/>
  <c r="O220" i="9" s="1"/>
  <c r="N221" i="9"/>
  <c r="O221" i="9" s="1"/>
  <c r="N222" i="9"/>
  <c r="O222" i="9" s="1"/>
  <c r="N223" i="9"/>
  <c r="O223" i="9" s="1"/>
  <c r="N224" i="9"/>
  <c r="O224" i="9" s="1"/>
  <c r="N225" i="9"/>
  <c r="O225" i="9" s="1"/>
  <c r="N226" i="9"/>
  <c r="O226" i="9" s="1"/>
  <c r="N227" i="9"/>
  <c r="O227" i="9" s="1"/>
  <c r="N228" i="9"/>
  <c r="O228" i="9" s="1"/>
  <c r="N229" i="9"/>
  <c r="O229" i="9" s="1"/>
  <c r="N230" i="9"/>
  <c r="O230" i="9" s="1"/>
  <c r="N231" i="9"/>
  <c r="O231" i="9" s="1"/>
  <c r="N232" i="9"/>
  <c r="O232" i="9" s="1"/>
  <c r="N233" i="9"/>
  <c r="O233" i="9" s="1"/>
  <c r="N234" i="9"/>
  <c r="O234" i="9" s="1"/>
  <c r="N235" i="9"/>
  <c r="O235" i="9" s="1"/>
  <c r="N236" i="9"/>
  <c r="O236" i="9" s="1"/>
  <c r="N237" i="9"/>
  <c r="O237" i="9" s="1"/>
  <c r="N238" i="9"/>
  <c r="O238" i="9" s="1"/>
  <c r="N239" i="9"/>
  <c r="O239" i="9" s="1"/>
  <c r="N240" i="9"/>
  <c r="O240" i="9" s="1"/>
  <c r="N241" i="9"/>
  <c r="O241" i="9" s="1"/>
  <c r="N242" i="9"/>
  <c r="O242" i="9" s="1"/>
  <c r="N243" i="9"/>
  <c r="O243" i="9" s="1"/>
  <c r="N244" i="9"/>
  <c r="O244" i="9" s="1"/>
  <c r="N245" i="9"/>
  <c r="O245" i="9" s="1"/>
  <c r="N246" i="9"/>
  <c r="O246" i="9" s="1"/>
  <c r="N247" i="9"/>
  <c r="O247" i="9" s="1"/>
  <c r="N248" i="9"/>
  <c r="O248" i="9" s="1"/>
  <c r="N249" i="9"/>
  <c r="O249" i="9" s="1"/>
  <c r="N250" i="9"/>
  <c r="O250" i="9" s="1"/>
  <c r="N251" i="9"/>
  <c r="O251" i="9" s="1"/>
  <c r="N252" i="9"/>
  <c r="O252" i="9" s="1"/>
  <c r="N253" i="9"/>
  <c r="O253" i="9" s="1"/>
  <c r="N254" i="9"/>
  <c r="O254" i="9" s="1"/>
  <c r="N255" i="9"/>
  <c r="O255" i="9" s="1"/>
  <c r="N256" i="9"/>
  <c r="O256" i="9" s="1"/>
  <c r="N257" i="9"/>
  <c r="O257" i="9" s="1"/>
  <c r="N258" i="9"/>
  <c r="O258" i="9" s="1"/>
  <c r="N259" i="9"/>
  <c r="O259" i="9" s="1"/>
  <c r="N260" i="9"/>
  <c r="O260" i="9" s="1"/>
  <c r="N261" i="9"/>
  <c r="O261" i="9" s="1"/>
  <c r="N262" i="9"/>
  <c r="O262" i="9" s="1"/>
  <c r="N263" i="9"/>
  <c r="O263" i="9" s="1"/>
  <c r="N264" i="9"/>
  <c r="O264" i="9" s="1"/>
  <c r="N265" i="9"/>
  <c r="O265" i="9" s="1"/>
  <c r="N266" i="9"/>
  <c r="O266" i="9" s="1"/>
  <c r="N267" i="9"/>
  <c r="O267" i="9" s="1"/>
  <c r="N268" i="9"/>
  <c r="O268" i="9" s="1"/>
  <c r="N269" i="9"/>
  <c r="O269" i="9" s="1"/>
  <c r="N270" i="9"/>
  <c r="O270" i="9" s="1"/>
  <c r="N271" i="9"/>
  <c r="O271" i="9" s="1"/>
  <c r="N272" i="9"/>
  <c r="O272" i="9" s="1"/>
  <c r="N273" i="9"/>
  <c r="O273" i="9" s="1"/>
  <c r="N274" i="9"/>
  <c r="O274" i="9" s="1"/>
  <c r="N275" i="9"/>
  <c r="O275" i="9" s="1"/>
  <c r="N276" i="9"/>
  <c r="O276" i="9" s="1"/>
  <c r="N277" i="9"/>
  <c r="O277" i="9" s="1"/>
  <c r="N278" i="9"/>
  <c r="O278" i="9" s="1"/>
  <c r="N279" i="9"/>
  <c r="O279" i="9" s="1"/>
  <c r="N280" i="9"/>
  <c r="O280" i="9" s="1"/>
  <c r="N281" i="9"/>
  <c r="O281" i="9" s="1"/>
  <c r="N282" i="9"/>
  <c r="O282" i="9" s="1"/>
  <c r="N283" i="9"/>
  <c r="O283" i="9" s="1"/>
  <c r="N284" i="9"/>
  <c r="O284" i="9" s="1"/>
  <c r="N285" i="9"/>
  <c r="O285" i="9" s="1"/>
  <c r="N286" i="9"/>
  <c r="O286" i="9" s="1"/>
  <c r="N287" i="9"/>
  <c r="O287" i="9" s="1"/>
  <c r="N288" i="9"/>
  <c r="O288" i="9" s="1"/>
  <c r="N289" i="9"/>
  <c r="O289" i="9" s="1"/>
  <c r="N290" i="9"/>
  <c r="O290" i="9" s="1"/>
  <c r="N291" i="9"/>
  <c r="O291" i="9" s="1"/>
  <c r="N292" i="9"/>
  <c r="O292" i="9" s="1"/>
  <c r="N293" i="9"/>
  <c r="O293" i="9" s="1"/>
  <c r="N294" i="9"/>
  <c r="O294" i="9" s="1"/>
  <c r="N295" i="9"/>
  <c r="O295" i="9" s="1"/>
  <c r="N296" i="9"/>
  <c r="O296" i="9" s="1"/>
  <c r="N297" i="9"/>
  <c r="O297" i="9" s="1"/>
  <c r="N298" i="9"/>
  <c r="O298" i="9" s="1"/>
  <c r="N299" i="9"/>
  <c r="O299" i="9" s="1"/>
  <c r="N300" i="9"/>
  <c r="O300" i="9" s="1"/>
  <c r="N301" i="9"/>
  <c r="O301" i="9" s="1"/>
  <c r="N302" i="9"/>
  <c r="O302" i="9" s="1"/>
  <c r="N303" i="9"/>
  <c r="O303" i="9" s="1"/>
  <c r="N304" i="9"/>
  <c r="O304" i="9" s="1"/>
  <c r="N305" i="9"/>
  <c r="O305" i="9" s="1"/>
  <c r="N306" i="9"/>
  <c r="O306" i="9" s="1"/>
  <c r="N307" i="9"/>
  <c r="O307" i="9" s="1"/>
  <c r="N308" i="9"/>
  <c r="O308" i="9" s="1"/>
  <c r="N309" i="9"/>
  <c r="O309" i="9" s="1"/>
  <c r="N310" i="9"/>
  <c r="O310" i="9" s="1"/>
  <c r="N311" i="9"/>
  <c r="O311" i="9" s="1"/>
  <c r="N312" i="9"/>
  <c r="O312" i="9" s="1"/>
  <c r="N313" i="9"/>
  <c r="O313" i="9" s="1"/>
  <c r="N314" i="9"/>
  <c r="O314" i="9" s="1"/>
  <c r="N315" i="9"/>
  <c r="O315" i="9" s="1"/>
  <c r="N316" i="9"/>
  <c r="O316" i="9" s="1"/>
  <c r="N317" i="9"/>
  <c r="O317" i="9" s="1"/>
  <c r="N318" i="9"/>
  <c r="O318" i="9" s="1"/>
  <c r="N319" i="9"/>
  <c r="O319" i="9" s="1"/>
  <c r="N320" i="9"/>
  <c r="O320" i="9" s="1"/>
  <c r="N321" i="9"/>
  <c r="O321" i="9" s="1"/>
  <c r="N322" i="9"/>
  <c r="O322" i="9" s="1"/>
  <c r="N323" i="9"/>
  <c r="O323" i="9" s="1"/>
  <c r="N324" i="9"/>
  <c r="O324" i="9" s="1"/>
  <c r="N325" i="9"/>
  <c r="O325" i="9" s="1"/>
  <c r="N326" i="9"/>
  <c r="O326" i="9" s="1"/>
  <c r="N327" i="9"/>
  <c r="O327" i="9" s="1"/>
  <c r="N328" i="9"/>
  <c r="O328" i="9" s="1"/>
  <c r="N329" i="9"/>
  <c r="O329" i="9" s="1"/>
  <c r="N330" i="9"/>
  <c r="O330" i="9" s="1"/>
  <c r="N331" i="9"/>
  <c r="O331" i="9" s="1"/>
  <c r="N332" i="9"/>
  <c r="O332" i="9" s="1"/>
  <c r="N333" i="9"/>
  <c r="O333" i="9" s="1"/>
  <c r="N334" i="9"/>
  <c r="O334" i="9" s="1"/>
  <c r="N335" i="9"/>
  <c r="O335" i="9" s="1"/>
  <c r="N336" i="9"/>
  <c r="O336" i="9" s="1"/>
  <c r="N337" i="9"/>
  <c r="O337" i="9" s="1"/>
  <c r="N338" i="9"/>
  <c r="O338" i="9" s="1"/>
  <c r="N339" i="9"/>
  <c r="O339" i="9" s="1"/>
  <c r="N340" i="9"/>
  <c r="O340" i="9" s="1"/>
  <c r="N341" i="9"/>
  <c r="O341" i="9" s="1"/>
  <c r="N342" i="9"/>
  <c r="O342" i="9" s="1"/>
  <c r="N343" i="9"/>
  <c r="O343" i="9" s="1"/>
  <c r="N344" i="9"/>
  <c r="O344" i="9" s="1"/>
  <c r="N345" i="9"/>
  <c r="O345" i="9" s="1"/>
  <c r="N346" i="9"/>
  <c r="O346" i="9" s="1"/>
  <c r="N347" i="9"/>
  <c r="O347" i="9" s="1"/>
  <c r="N348" i="9"/>
  <c r="O348" i="9" s="1"/>
  <c r="N349" i="9"/>
  <c r="O349" i="9" s="1"/>
  <c r="N350" i="9"/>
  <c r="O350" i="9" s="1"/>
  <c r="N351" i="9"/>
  <c r="O351" i="9" s="1"/>
  <c r="N352" i="9"/>
  <c r="O352" i="9" s="1"/>
  <c r="N353" i="9"/>
  <c r="O353" i="9" s="1"/>
  <c r="N354" i="9"/>
  <c r="O354" i="9" s="1"/>
  <c r="N355" i="9"/>
  <c r="O355" i="9" s="1"/>
  <c r="N356" i="9"/>
  <c r="O356" i="9" s="1"/>
  <c r="N357" i="9"/>
  <c r="O357" i="9" s="1"/>
  <c r="N358" i="9"/>
  <c r="O358" i="9" s="1"/>
  <c r="N359" i="9"/>
  <c r="O359" i="9" s="1"/>
  <c r="N360" i="9"/>
  <c r="O360" i="9" s="1"/>
  <c r="N361" i="9"/>
  <c r="O361" i="9" s="1"/>
  <c r="N362" i="9"/>
  <c r="O362" i="9" s="1"/>
  <c r="N363" i="9"/>
  <c r="O363" i="9" s="1"/>
  <c r="N364" i="9"/>
  <c r="O364" i="9" s="1"/>
  <c r="N365" i="9"/>
  <c r="O365" i="9" s="1"/>
  <c r="N366" i="9"/>
  <c r="O366" i="9" s="1"/>
  <c r="N367" i="9"/>
  <c r="O367" i="9" s="1"/>
  <c r="N368" i="9"/>
  <c r="O368" i="9" s="1"/>
  <c r="N369" i="9"/>
  <c r="O369" i="9" s="1"/>
  <c r="N370" i="9"/>
  <c r="O370" i="9" s="1"/>
  <c r="N371" i="9"/>
  <c r="O371" i="9" s="1"/>
  <c r="N372" i="9"/>
  <c r="O372" i="9" s="1"/>
  <c r="N373" i="9"/>
  <c r="O373" i="9" s="1"/>
  <c r="N374" i="9"/>
  <c r="O374" i="9" s="1"/>
  <c r="N375" i="9"/>
  <c r="O375" i="9" s="1"/>
  <c r="N376" i="9"/>
  <c r="O376" i="9" s="1"/>
  <c r="N377" i="9"/>
  <c r="O377" i="9" s="1"/>
  <c r="N378" i="9"/>
  <c r="O378" i="9" s="1"/>
  <c r="N379" i="9"/>
  <c r="O379" i="9" s="1"/>
  <c r="N380" i="9"/>
  <c r="O380" i="9" s="1"/>
  <c r="N381" i="9"/>
  <c r="O381" i="9" s="1"/>
  <c r="N382" i="9"/>
  <c r="O382" i="9" s="1"/>
  <c r="N383" i="9"/>
  <c r="O383" i="9" s="1"/>
  <c r="N384" i="9"/>
  <c r="O384" i="9" s="1"/>
  <c r="N385" i="9"/>
  <c r="O385" i="9" s="1"/>
  <c r="N386" i="9"/>
  <c r="O386" i="9" s="1"/>
  <c r="N387" i="9"/>
  <c r="O387" i="9" s="1"/>
  <c r="N388" i="9"/>
  <c r="O388" i="9" s="1"/>
  <c r="N389" i="9"/>
  <c r="O389" i="9" s="1"/>
  <c r="N390" i="9"/>
  <c r="O390" i="9" s="1"/>
  <c r="N391" i="9"/>
  <c r="O391" i="9" s="1"/>
  <c r="N392" i="9"/>
  <c r="O392" i="9" s="1"/>
  <c r="N393" i="9"/>
  <c r="O393" i="9" s="1"/>
  <c r="N394" i="9"/>
  <c r="O394" i="9" s="1"/>
  <c r="N395" i="9"/>
  <c r="O395" i="9" s="1"/>
  <c r="N396" i="9"/>
  <c r="O396" i="9" s="1"/>
  <c r="N397" i="9"/>
  <c r="O397" i="9" s="1"/>
  <c r="N398" i="9"/>
  <c r="O398" i="9" s="1"/>
  <c r="N399" i="9"/>
  <c r="O399" i="9" s="1"/>
  <c r="N400" i="9"/>
  <c r="O400" i="9" s="1"/>
  <c r="N401" i="9"/>
  <c r="O401" i="9" s="1"/>
  <c r="N402" i="9"/>
  <c r="O402" i="9" s="1"/>
  <c r="N403" i="9"/>
  <c r="O403" i="9" s="1"/>
  <c r="N404" i="9"/>
  <c r="O404" i="9" s="1"/>
  <c r="N405" i="9"/>
  <c r="O405" i="9" s="1"/>
  <c r="N406" i="9"/>
  <c r="O406" i="9" s="1"/>
  <c r="N407" i="9"/>
  <c r="O407" i="9" s="1"/>
  <c r="N408" i="9"/>
  <c r="O408" i="9" s="1"/>
  <c r="N409" i="9"/>
  <c r="O409" i="9" s="1"/>
  <c r="N410" i="9"/>
  <c r="O410" i="9" s="1"/>
  <c r="N411" i="9"/>
  <c r="O411" i="9" s="1"/>
  <c r="N412" i="9"/>
  <c r="O412" i="9" s="1"/>
  <c r="N413" i="9"/>
  <c r="O413" i="9" s="1"/>
  <c r="N414" i="9"/>
  <c r="O414" i="9" s="1"/>
  <c r="N415" i="9"/>
  <c r="O415" i="9" s="1"/>
  <c r="N416" i="9"/>
  <c r="O416" i="9" s="1"/>
  <c r="N417" i="9"/>
  <c r="O417" i="9" s="1"/>
  <c r="N418" i="9"/>
  <c r="O418" i="9" s="1"/>
  <c r="N419" i="9"/>
  <c r="O419" i="9" s="1"/>
  <c r="N420" i="9"/>
  <c r="O420" i="9" s="1"/>
  <c r="N421" i="9"/>
  <c r="O421" i="9" s="1"/>
  <c r="N422" i="9"/>
  <c r="O422" i="9" s="1"/>
  <c r="N423" i="9"/>
  <c r="O423" i="9" s="1"/>
  <c r="N424" i="9"/>
  <c r="O424" i="9" s="1"/>
  <c r="N425" i="9"/>
  <c r="O425" i="9" s="1"/>
  <c r="N426" i="9"/>
  <c r="O426" i="9" s="1"/>
  <c r="N427" i="9"/>
  <c r="O427" i="9" s="1"/>
  <c r="N428" i="9"/>
  <c r="O428" i="9" s="1"/>
  <c r="N429" i="9"/>
  <c r="O429" i="9" s="1"/>
  <c r="N430" i="9"/>
  <c r="O430" i="9" s="1"/>
  <c r="N431" i="9"/>
  <c r="O431" i="9" s="1"/>
  <c r="N432" i="9"/>
  <c r="O432" i="9" s="1"/>
  <c r="N433" i="9"/>
  <c r="O433" i="9" s="1"/>
  <c r="N434" i="9"/>
  <c r="O434" i="9" s="1"/>
  <c r="N435" i="9"/>
  <c r="O435" i="9" s="1"/>
  <c r="N436" i="9"/>
  <c r="O436" i="9" s="1"/>
  <c r="N437" i="9"/>
  <c r="O437" i="9" s="1"/>
  <c r="N438" i="9"/>
  <c r="O438" i="9" s="1"/>
  <c r="N439" i="9"/>
  <c r="O439" i="9" s="1"/>
  <c r="N440" i="9"/>
  <c r="O440" i="9" s="1"/>
  <c r="N441" i="9"/>
  <c r="O441" i="9" s="1"/>
  <c r="N442" i="9"/>
  <c r="O442" i="9" s="1"/>
  <c r="N443" i="9"/>
  <c r="O443" i="9" s="1"/>
  <c r="N444" i="9"/>
  <c r="O444" i="9" s="1"/>
  <c r="N445" i="9"/>
  <c r="O445" i="9" s="1"/>
  <c r="N446" i="9"/>
  <c r="O446" i="9" s="1"/>
  <c r="N447" i="9"/>
  <c r="O447" i="9" s="1"/>
  <c r="N448" i="9"/>
  <c r="O448" i="9" s="1"/>
  <c r="N449" i="9"/>
  <c r="O449" i="9" s="1"/>
  <c r="N450" i="9"/>
  <c r="O450" i="9" s="1"/>
  <c r="N451" i="9"/>
  <c r="O451" i="9" s="1"/>
  <c r="N452" i="9"/>
  <c r="O452" i="9" s="1"/>
  <c r="N453" i="9"/>
  <c r="O453" i="9" s="1"/>
  <c r="N454" i="9"/>
  <c r="O454" i="9" s="1"/>
  <c r="N455" i="9"/>
  <c r="O455" i="9" s="1"/>
  <c r="N456" i="9"/>
  <c r="O456" i="9" s="1"/>
  <c r="N457" i="9"/>
  <c r="O457" i="9" s="1"/>
  <c r="N458" i="9"/>
  <c r="O458" i="9" s="1"/>
  <c r="N459" i="9"/>
  <c r="O459" i="9" s="1"/>
  <c r="N460" i="9"/>
  <c r="O460" i="9" s="1"/>
  <c r="N461" i="9"/>
  <c r="O461" i="9" s="1"/>
  <c r="N462" i="9"/>
  <c r="O462" i="9" s="1"/>
  <c r="N463" i="9"/>
  <c r="O463" i="9" s="1"/>
  <c r="N464" i="9"/>
  <c r="O464" i="9" s="1"/>
  <c r="N465" i="9"/>
  <c r="O465" i="9" s="1"/>
  <c r="N466" i="9"/>
  <c r="O466" i="9" s="1"/>
  <c r="N467" i="9"/>
  <c r="O467" i="9" s="1"/>
  <c r="N468" i="9"/>
  <c r="O468" i="9" s="1"/>
  <c r="N469" i="9"/>
  <c r="O469" i="9" s="1"/>
  <c r="N470" i="9"/>
  <c r="O470" i="9" s="1"/>
  <c r="N471" i="9"/>
  <c r="O471" i="9" s="1"/>
  <c r="N472" i="9"/>
  <c r="O472" i="9" s="1"/>
  <c r="N473" i="9"/>
  <c r="O473" i="9" s="1"/>
  <c r="N474" i="9"/>
  <c r="O474" i="9" s="1"/>
  <c r="N475" i="9"/>
  <c r="O475" i="9" s="1"/>
  <c r="N476" i="9"/>
  <c r="O476" i="9" s="1"/>
  <c r="N477" i="9"/>
  <c r="O477" i="9" s="1"/>
  <c r="N478" i="9"/>
  <c r="O478" i="9" s="1"/>
  <c r="N479" i="9"/>
  <c r="O479" i="9" s="1"/>
  <c r="N480" i="9"/>
  <c r="O480" i="9" s="1"/>
  <c r="N481" i="9"/>
  <c r="O481" i="9" s="1"/>
  <c r="N482" i="9"/>
  <c r="O482" i="9" s="1"/>
  <c r="N483" i="9"/>
  <c r="O483" i="9" s="1"/>
  <c r="N484" i="9"/>
  <c r="O484" i="9" s="1"/>
  <c r="N485" i="9"/>
  <c r="O485" i="9" s="1"/>
  <c r="N486" i="9"/>
  <c r="O486" i="9" s="1"/>
  <c r="N487" i="9"/>
  <c r="O487" i="9" s="1"/>
  <c r="N488" i="9"/>
  <c r="O488" i="9" s="1"/>
  <c r="N489" i="9"/>
  <c r="O489" i="9" s="1"/>
  <c r="N490" i="9"/>
  <c r="O490" i="9" s="1"/>
  <c r="N491" i="9"/>
  <c r="O491" i="9" s="1"/>
  <c r="N492" i="9"/>
  <c r="O492" i="9" s="1"/>
  <c r="N493" i="9"/>
  <c r="O493" i="9" s="1"/>
  <c r="N494" i="9"/>
  <c r="O494" i="9" s="1"/>
  <c r="N495" i="9"/>
  <c r="O495" i="9" s="1"/>
  <c r="N496" i="9"/>
  <c r="O496" i="9" s="1"/>
  <c r="N497" i="9"/>
  <c r="O497" i="9" s="1"/>
  <c r="N498" i="9"/>
  <c r="O498" i="9" s="1"/>
  <c r="N499" i="9"/>
  <c r="O499" i="9" s="1"/>
  <c r="N500" i="9"/>
  <c r="O500" i="9" s="1"/>
  <c r="N501" i="9"/>
  <c r="O501" i="9" s="1"/>
  <c r="N502" i="9"/>
  <c r="O502" i="9" s="1"/>
  <c r="N503" i="9"/>
  <c r="O503" i="9" s="1"/>
  <c r="N504" i="9"/>
  <c r="O504" i="9" s="1"/>
  <c r="N505" i="9"/>
  <c r="O505" i="9" s="1"/>
  <c r="N506" i="9"/>
  <c r="O506" i="9" s="1"/>
  <c r="N507" i="9"/>
  <c r="O507" i="9" s="1"/>
  <c r="N508" i="9"/>
  <c r="O508" i="9" s="1"/>
  <c r="N509" i="9"/>
  <c r="O509" i="9" s="1"/>
  <c r="N510" i="9"/>
  <c r="O510" i="9" s="1"/>
  <c r="N511" i="9"/>
  <c r="O511" i="9" s="1"/>
  <c r="N512" i="9"/>
  <c r="O512" i="9" s="1"/>
  <c r="N513" i="9"/>
  <c r="O513" i="9" s="1"/>
  <c r="N514" i="9"/>
  <c r="O514" i="9" s="1"/>
  <c r="N515" i="9"/>
  <c r="O515" i="9" s="1"/>
  <c r="N516" i="9"/>
  <c r="O516" i="9" s="1"/>
  <c r="N517" i="9"/>
  <c r="O517" i="9" s="1"/>
  <c r="N518" i="9"/>
  <c r="O518" i="9" s="1"/>
  <c r="N519" i="9"/>
  <c r="O519" i="9" s="1"/>
  <c r="N520" i="9"/>
  <c r="O520" i="9" s="1"/>
  <c r="N521" i="9"/>
  <c r="O521" i="9" s="1"/>
  <c r="N522" i="9"/>
  <c r="O522" i="9" s="1"/>
  <c r="N523" i="9"/>
  <c r="O523" i="9" s="1"/>
  <c r="N524" i="9"/>
  <c r="O524" i="9" s="1"/>
  <c r="N525" i="9"/>
  <c r="O525" i="9" s="1"/>
  <c r="N526" i="9"/>
  <c r="O526" i="9" s="1"/>
  <c r="N527" i="9"/>
  <c r="O527" i="9" s="1"/>
  <c r="N528" i="9"/>
  <c r="O528" i="9" s="1"/>
  <c r="N529" i="9"/>
  <c r="O529" i="9" s="1"/>
  <c r="N530" i="9"/>
  <c r="O530" i="9" s="1"/>
  <c r="N531" i="9"/>
  <c r="O531" i="9" s="1"/>
  <c r="N532" i="9"/>
  <c r="O532" i="9" s="1"/>
  <c r="N533" i="9"/>
  <c r="O533" i="9" s="1"/>
  <c r="N534" i="9"/>
  <c r="O534" i="9" s="1"/>
  <c r="N535" i="9"/>
  <c r="O535" i="9" s="1"/>
  <c r="N536" i="9"/>
  <c r="O536" i="9" s="1"/>
  <c r="N537" i="9"/>
  <c r="O537" i="9" s="1"/>
  <c r="N538" i="9"/>
  <c r="O538" i="9" s="1"/>
  <c r="N539" i="9"/>
  <c r="O539" i="9" s="1"/>
  <c r="N540" i="9"/>
  <c r="O540" i="9" s="1"/>
  <c r="N541" i="9"/>
  <c r="O541" i="9" s="1"/>
  <c r="N542" i="9"/>
  <c r="O542" i="9" s="1"/>
  <c r="N543" i="9"/>
  <c r="O543" i="9" s="1"/>
  <c r="N544" i="9"/>
  <c r="O544" i="9" s="1"/>
  <c r="N545" i="9"/>
  <c r="O545" i="9" s="1"/>
  <c r="N546" i="9"/>
  <c r="O546" i="9" s="1"/>
  <c r="N547" i="9"/>
  <c r="O547" i="9" s="1"/>
  <c r="N548" i="9"/>
  <c r="O548" i="9" s="1"/>
  <c r="N549" i="9"/>
  <c r="O549" i="9" s="1"/>
  <c r="N550" i="9"/>
  <c r="O550" i="9" s="1"/>
  <c r="N551" i="9"/>
  <c r="O551" i="9" s="1"/>
  <c r="N552" i="9"/>
  <c r="O552" i="9" s="1"/>
  <c r="N553" i="9"/>
  <c r="O553" i="9" s="1"/>
  <c r="N554" i="9"/>
  <c r="O554" i="9" s="1"/>
  <c r="N555" i="9"/>
  <c r="O555" i="9" s="1"/>
  <c r="N556" i="9"/>
  <c r="O556" i="9" s="1"/>
  <c r="N557" i="9"/>
  <c r="O557" i="9" s="1"/>
  <c r="N558" i="9"/>
  <c r="O558" i="9" s="1"/>
  <c r="N559" i="9"/>
  <c r="O559" i="9" s="1"/>
  <c r="N560" i="9"/>
  <c r="O560" i="9" s="1"/>
  <c r="N561" i="9"/>
  <c r="O561" i="9" s="1"/>
  <c r="N562" i="9"/>
  <c r="O562" i="9" s="1"/>
  <c r="N563" i="9"/>
  <c r="O563" i="9" s="1"/>
  <c r="N564" i="9"/>
  <c r="O564" i="9" s="1"/>
  <c r="N565" i="9"/>
  <c r="O565" i="9" s="1"/>
  <c r="N566" i="9"/>
  <c r="O566" i="9" s="1"/>
  <c r="N567" i="9"/>
  <c r="O567" i="9" s="1"/>
  <c r="N568" i="9"/>
  <c r="O568" i="9" s="1"/>
  <c r="N569" i="9"/>
  <c r="O569" i="9" s="1"/>
  <c r="N570" i="9"/>
  <c r="O570" i="9" s="1"/>
  <c r="N571" i="9"/>
  <c r="O571" i="9" s="1"/>
  <c r="N572" i="9"/>
  <c r="O572" i="9" s="1"/>
  <c r="N573" i="9"/>
  <c r="O573" i="9" s="1"/>
  <c r="N574" i="9"/>
  <c r="O574" i="9" s="1"/>
  <c r="N575" i="9"/>
  <c r="O575" i="9" s="1"/>
  <c r="N576" i="9"/>
  <c r="O576" i="9" s="1"/>
  <c r="N577" i="9"/>
  <c r="O577" i="9" s="1"/>
  <c r="N578" i="9"/>
  <c r="O578" i="9" s="1"/>
  <c r="N579" i="9"/>
  <c r="O579" i="9" s="1"/>
  <c r="N580" i="9"/>
  <c r="O580" i="9" s="1"/>
  <c r="N581" i="9"/>
  <c r="O581" i="9" s="1"/>
  <c r="N582" i="9"/>
  <c r="O582" i="9" s="1"/>
  <c r="N583" i="9"/>
  <c r="O583" i="9" s="1"/>
  <c r="N584" i="9"/>
  <c r="O584" i="9" s="1"/>
  <c r="N585" i="9"/>
  <c r="O585" i="9" s="1"/>
  <c r="N586" i="9"/>
  <c r="O586" i="9" s="1"/>
  <c r="N587" i="9"/>
  <c r="O587" i="9" s="1"/>
  <c r="N588" i="9"/>
  <c r="O588" i="9" s="1"/>
  <c r="N589" i="9"/>
  <c r="O589" i="9" s="1"/>
  <c r="N590" i="9"/>
  <c r="O590" i="9" s="1"/>
  <c r="N591" i="9"/>
  <c r="O591" i="9" s="1"/>
  <c r="N592" i="9"/>
  <c r="O592" i="9" s="1"/>
  <c r="N593" i="9"/>
  <c r="O593" i="9" s="1"/>
  <c r="N594" i="9"/>
  <c r="O594" i="9" s="1"/>
  <c r="N595" i="9"/>
  <c r="O595" i="9" s="1"/>
  <c r="N596" i="9"/>
  <c r="O596" i="9" s="1"/>
  <c r="N597" i="9"/>
  <c r="O597" i="9" s="1"/>
  <c r="N598" i="9"/>
  <c r="O598" i="9" s="1"/>
  <c r="N599" i="9"/>
  <c r="O599" i="9" s="1"/>
  <c r="N600" i="9"/>
  <c r="O600" i="9" s="1"/>
  <c r="N601" i="9"/>
  <c r="O601" i="9" s="1"/>
  <c r="N602" i="9"/>
  <c r="O602" i="9" s="1"/>
  <c r="N603" i="9"/>
  <c r="O603" i="9" s="1"/>
  <c r="N604" i="9"/>
  <c r="O604" i="9" s="1"/>
  <c r="N605" i="9"/>
  <c r="O605" i="9" s="1"/>
  <c r="N606" i="9"/>
  <c r="O606" i="9" s="1"/>
  <c r="N607" i="9"/>
  <c r="O607" i="9" s="1"/>
  <c r="N608" i="9"/>
  <c r="O608" i="9" s="1"/>
  <c r="N609" i="9"/>
  <c r="O609" i="9" s="1"/>
  <c r="N610" i="9"/>
  <c r="O610" i="9" s="1"/>
  <c r="N611" i="9"/>
  <c r="O611" i="9" s="1"/>
  <c r="N612" i="9"/>
  <c r="O612" i="9" s="1"/>
  <c r="N613" i="9"/>
  <c r="O613" i="9" s="1"/>
  <c r="N614" i="9"/>
  <c r="O614" i="9" s="1"/>
  <c r="N615" i="9"/>
  <c r="O615" i="9" s="1"/>
  <c r="N616" i="9"/>
  <c r="O616" i="9" s="1"/>
  <c r="N617" i="9"/>
  <c r="O617" i="9" s="1"/>
  <c r="N618" i="9"/>
  <c r="O618" i="9" s="1"/>
  <c r="N619" i="9"/>
  <c r="O619" i="9" s="1"/>
  <c r="N620" i="9"/>
  <c r="O620" i="9" s="1"/>
  <c r="N621" i="9"/>
  <c r="O621" i="9" s="1"/>
  <c r="N622" i="9"/>
  <c r="O622" i="9" s="1"/>
  <c r="N623" i="9"/>
  <c r="O623" i="9" s="1"/>
  <c r="N624" i="9"/>
  <c r="O624" i="9" s="1"/>
  <c r="N625" i="9"/>
  <c r="O625" i="9" s="1"/>
  <c r="N626" i="9"/>
  <c r="O626" i="9" s="1"/>
  <c r="N627" i="9"/>
  <c r="O627" i="9" s="1"/>
  <c r="N628" i="9"/>
  <c r="O628" i="9" s="1"/>
  <c r="N629" i="9"/>
  <c r="O629" i="9" s="1"/>
  <c r="N630" i="9"/>
  <c r="O630" i="9" s="1"/>
  <c r="N631" i="9"/>
  <c r="O631" i="9" s="1"/>
  <c r="N632" i="9"/>
  <c r="O632" i="9" s="1"/>
  <c r="N633" i="9"/>
  <c r="O633" i="9" s="1"/>
  <c r="N634" i="9"/>
  <c r="O634" i="9" s="1"/>
  <c r="N635" i="9"/>
  <c r="O635" i="9" s="1"/>
  <c r="N636" i="9"/>
  <c r="O636" i="9" s="1"/>
  <c r="N637" i="9"/>
  <c r="O637" i="9" s="1"/>
  <c r="N638" i="9"/>
  <c r="O638" i="9" s="1"/>
  <c r="N639" i="9"/>
  <c r="O639" i="9" s="1"/>
  <c r="N640" i="9"/>
  <c r="O640" i="9" s="1"/>
  <c r="N641" i="9"/>
  <c r="O641" i="9" s="1"/>
  <c r="N642" i="9"/>
  <c r="O642" i="9" s="1"/>
  <c r="N643" i="9"/>
  <c r="O643" i="9" s="1"/>
  <c r="N644" i="9"/>
  <c r="O644" i="9" s="1"/>
  <c r="N645" i="9"/>
  <c r="O645" i="9" s="1"/>
  <c r="N646" i="9"/>
  <c r="O646" i="9" s="1"/>
  <c r="N647" i="9"/>
  <c r="O647" i="9" s="1"/>
  <c r="N648" i="9"/>
  <c r="O648" i="9" s="1"/>
  <c r="N649" i="9"/>
  <c r="O649" i="9" s="1"/>
  <c r="N650" i="9"/>
  <c r="O650" i="9" s="1"/>
  <c r="N651" i="9"/>
  <c r="O651" i="9" s="1"/>
  <c r="N652" i="9"/>
  <c r="O652" i="9" s="1"/>
  <c r="N653" i="9"/>
  <c r="O653" i="9" s="1"/>
  <c r="N654" i="9"/>
  <c r="O654" i="9" s="1"/>
  <c r="N655" i="9"/>
  <c r="O655" i="9" s="1"/>
  <c r="N656" i="9"/>
  <c r="O656" i="9" s="1"/>
  <c r="N657" i="9"/>
  <c r="O657" i="9" s="1"/>
  <c r="N658" i="9"/>
  <c r="O658" i="9" s="1"/>
  <c r="N659" i="9"/>
  <c r="O659" i="9" s="1"/>
  <c r="N660" i="9"/>
  <c r="O660" i="9" s="1"/>
  <c r="N661" i="9"/>
  <c r="O661" i="9" s="1"/>
  <c r="N662" i="9"/>
  <c r="O662" i="9" s="1"/>
  <c r="N663" i="9"/>
  <c r="O663" i="9" s="1"/>
  <c r="N664" i="9"/>
  <c r="O664" i="9" s="1"/>
  <c r="N665" i="9"/>
  <c r="O665" i="9" s="1"/>
  <c r="N666" i="9"/>
  <c r="O666" i="9" s="1"/>
  <c r="N667" i="9"/>
  <c r="O667" i="9" s="1"/>
  <c r="N668" i="9"/>
  <c r="O668" i="9" s="1"/>
  <c r="N669" i="9"/>
  <c r="O669" i="9" s="1"/>
  <c r="N670" i="9"/>
  <c r="O670" i="9" s="1"/>
  <c r="N671" i="9"/>
  <c r="O671" i="9" s="1"/>
  <c r="N672" i="9"/>
  <c r="O672" i="9" s="1"/>
  <c r="N673" i="9"/>
  <c r="O673" i="9" s="1"/>
  <c r="N674" i="9"/>
  <c r="O674" i="9" s="1"/>
  <c r="N675" i="9"/>
  <c r="O675" i="9" s="1"/>
  <c r="N676" i="9"/>
  <c r="O676" i="9" s="1"/>
  <c r="N677" i="9"/>
  <c r="O677" i="9" s="1"/>
  <c r="N678" i="9"/>
  <c r="O678" i="9" s="1"/>
  <c r="N679" i="9"/>
  <c r="O679" i="9" s="1"/>
  <c r="N680" i="9"/>
  <c r="O680" i="9" s="1"/>
  <c r="N681" i="9"/>
  <c r="O681" i="9" s="1"/>
  <c r="N682" i="9"/>
  <c r="O682" i="9" s="1"/>
  <c r="N683" i="9"/>
  <c r="O683" i="9" s="1"/>
  <c r="N3" i="9"/>
  <c r="O3" i="9" s="1"/>
  <c r="N4" i="9"/>
  <c r="O4" i="9" s="1"/>
  <c r="N5" i="9"/>
  <c r="O5" i="9" s="1"/>
  <c r="N6" i="9"/>
  <c r="O6" i="9" s="1"/>
  <c r="N7" i="9"/>
  <c r="O7" i="9" s="1"/>
  <c r="N8" i="9"/>
  <c r="O8" i="9"/>
  <c r="N9" i="9"/>
  <c r="O9" i="9" s="1"/>
  <c r="N10" i="9"/>
  <c r="O10" i="9" s="1"/>
  <c r="N11" i="9"/>
  <c r="O11" i="9" s="1"/>
  <c r="N12" i="9"/>
  <c r="O12" i="9" s="1"/>
  <c r="N13" i="9"/>
  <c r="O13" i="9" s="1"/>
  <c r="N14" i="9"/>
  <c r="O14" i="9" s="1"/>
  <c r="N15" i="9"/>
  <c r="O15" i="9" s="1"/>
  <c r="N16" i="9"/>
  <c r="O16" i="9" s="1"/>
  <c r="N17" i="9"/>
  <c r="O17" i="9" s="1"/>
  <c r="N18" i="9"/>
  <c r="O18" i="9"/>
  <c r="N19" i="9"/>
  <c r="O19" i="9" s="1"/>
  <c r="N20" i="9"/>
  <c r="O20" i="9" s="1"/>
  <c r="N21" i="9"/>
  <c r="O21" i="9" s="1"/>
  <c r="N22" i="9"/>
  <c r="O22" i="9" s="1"/>
  <c r="N23" i="9"/>
  <c r="O23" i="9" s="1"/>
  <c r="N24" i="9"/>
  <c r="O24" i="9"/>
  <c r="N25" i="9"/>
  <c r="O25" i="9" s="1"/>
  <c r="N26" i="9"/>
  <c r="O26" i="9" s="1"/>
  <c r="N27" i="9"/>
  <c r="O27" i="9" s="1"/>
  <c r="N28" i="9"/>
  <c r="O28" i="9" s="1"/>
  <c r="N29" i="9"/>
  <c r="O29" i="9" s="1"/>
  <c r="N30" i="9"/>
  <c r="O30" i="9" s="1"/>
  <c r="N31" i="9"/>
  <c r="O31" i="9" s="1"/>
  <c r="N32" i="9"/>
  <c r="O32" i="9" s="1"/>
  <c r="N33" i="9"/>
  <c r="O33" i="9" s="1"/>
  <c r="N34" i="9"/>
  <c r="O34" i="9"/>
  <c r="N2" i="9"/>
  <c r="O2" i="9" s="1"/>
  <c r="N258" i="10" l="1"/>
  <c r="O258" i="10" s="1"/>
  <c r="N259" i="10"/>
  <c r="O259" i="10" s="1"/>
  <c r="N260" i="10"/>
  <c r="O260" i="10" s="1"/>
  <c r="N261" i="10"/>
  <c r="O261" i="10" s="1"/>
  <c r="N262" i="10"/>
  <c r="O262" i="10" s="1"/>
  <c r="N263" i="10"/>
  <c r="O263" i="10" s="1"/>
  <c r="N264" i="10"/>
  <c r="O264" i="10" s="1"/>
  <c r="N265" i="10"/>
  <c r="O265" i="10"/>
  <c r="N266" i="10"/>
  <c r="O266" i="10" s="1"/>
  <c r="N267" i="10"/>
  <c r="O267" i="10" s="1"/>
  <c r="N268" i="10"/>
  <c r="O268" i="10" s="1"/>
  <c r="N269" i="10"/>
  <c r="O269" i="10" s="1"/>
  <c r="N270" i="10"/>
  <c r="O270" i="10" s="1"/>
  <c r="N271" i="10"/>
  <c r="O271" i="10" s="1"/>
  <c r="N272" i="10"/>
  <c r="O272" i="10" s="1"/>
  <c r="N273" i="10"/>
  <c r="O273" i="10" s="1"/>
  <c r="N274" i="10"/>
  <c r="O274" i="10" s="1"/>
  <c r="N275" i="10"/>
  <c r="O275" i="10" s="1"/>
  <c r="N276" i="10"/>
  <c r="O276" i="10" s="1"/>
  <c r="N277" i="10"/>
  <c r="O277" i="10" s="1"/>
  <c r="N278" i="10"/>
  <c r="O278" i="10" s="1"/>
  <c r="N279" i="10"/>
  <c r="O279" i="10" s="1"/>
  <c r="N280" i="10"/>
  <c r="O280" i="10" s="1"/>
  <c r="N281" i="10"/>
  <c r="O281" i="10"/>
  <c r="N282" i="10"/>
  <c r="O282" i="10" s="1"/>
  <c r="N283" i="10"/>
  <c r="O283" i="10" s="1"/>
  <c r="N284" i="10"/>
  <c r="O284" i="10" s="1"/>
  <c r="N285" i="10"/>
  <c r="O285" i="10" s="1"/>
  <c r="N286" i="10"/>
  <c r="O286" i="10" s="1"/>
  <c r="N287" i="10"/>
  <c r="O287" i="10" s="1"/>
  <c r="N288" i="10"/>
  <c r="O288" i="10" s="1"/>
  <c r="N289" i="10"/>
  <c r="O289" i="10"/>
  <c r="N290" i="10"/>
  <c r="O290" i="10" s="1"/>
  <c r="N291" i="10"/>
  <c r="O291" i="10" s="1"/>
  <c r="N292" i="10"/>
  <c r="O292" i="10" s="1"/>
  <c r="N293" i="10"/>
  <c r="O293" i="10" s="1"/>
  <c r="N294" i="10"/>
  <c r="O294" i="10" s="1"/>
  <c r="N295" i="10"/>
  <c r="O295" i="10" s="1"/>
  <c r="N296" i="10"/>
  <c r="O296" i="10" s="1"/>
  <c r="N297" i="10"/>
  <c r="O297" i="10"/>
  <c r="N298" i="10"/>
  <c r="O298" i="10" s="1"/>
  <c r="N299" i="10"/>
  <c r="O299" i="10" s="1"/>
  <c r="N300" i="10"/>
  <c r="O300" i="10" s="1"/>
  <c r="N301" i="10"/>
  <c r="O301" i="10" s="1"/>
  <c r="N302" i="10"/>
  <c r="O302" i="10" s="1"/>
  <c r="N303" i="10"/>
  <c r="O303" i="10" s="1"/>
  <c r="N304" i="10"/>
  <c r="O304" i="10" s="1"/>
  <c r="N305" i="10"/>
  <c r="O305" i="10" s="1"/>
  <c r="N306" i="10"/>
  <c r="O306" i="10" s="1"/>
  <c r="N307" i="10"/>
  <c r="O307" i="10" s="1"/>
  <c r="N308" i="10"/>
  <c r="O308" i="10" s="1"/>
  <c r="N309" i="10"/>
  <c r="O309" i="10" s="1"/>
  <c r="N310" i="10"/>
  <c r="O310" i="10" s="1"/>
  <c r="N311" i="10"/>
  <c r="O311" i="10" s="1"/>
  <c r="N312" i="10"/>
  <c r="O312" i="10" s="1"/>
  <c r="N313" i="10"/>
  <c r="O313" i="10"/>
  <c r="N314" i="10"/>
  <c r="O314" i="10" s="1"/>
  <c r="N315" i="10"/>
  <c r="O315" i="10" s="1"/>
  <c r="N316" i="10"/>
  <c r="O316" i="10" s="1"/>
  <c r="N317" i="10"/>
  <c r="O317" i="10" s="1"/>
  <c r="N318" i="10"/>
  <c r="O318" i="10" s="1"/>
  <c r="N319" i="10"/>
  <c r="O319" i="10" s="1"/>
  <c r="N320" i="10"/>
  <c r="O320" i="10" s="1"/>
  <c r="N321" i="10"/>
  <c r="O321" i="10"/>
  <c r="N322" i="10"/>
  <c r="O322" i="10" s="1"/>
  <c r="N323" i="10"/>
  <c r="O323" i="10" s="1"/>
  <c r="N324" i="10"/>
  <c r="O324" i="10" s="1"/>
  <c r="N325" i="10"/>
  <c r="O325" i="10" s="1"/>
  <c r="N326" i="10"/>
  <c r="O326" i="10" s="1"/>
  <c r="N327" i="10"/>
  <c r="O327" i="10" s="1"/>
  <c r="N328" i="10"/>
  <c r="O328" i="10" s="1"/>
  <c r="N329" i="10"/>
  <c r="O329" i="10"/>
  <c r="N330" i="10"/>
  <c r="O330" i="10" s="1"/>
  <c r="N331" i="10"/>
  <c r="O331" i="10" s="1"/>
  <c r="N332" i="10"/>
  <c r="O332" i="10" s="1"/>
  <c r="N333" i="10"/>
  <c r="O333" i="10" s="1"/>
  <c r="N334" i="10"/>
  <c r="O334" i="10" s="1"/>
  <c r="N335" i="10"/>
  <c r="O335" i="10" s="1"/>
  <c r="N336" i="10"/>
  <c r="O336" i="10" s="1"/>
  <c r="N337" i="10"/>
  <c r="O337" i="10" s="1"/>
  <c r="N338" i="10"/>
  <c r="O338" i="10" s="1"/>
  <c r="N339" i="10"/>
  <c r="O339" i="10" s="1"/>
  <c r="N340" i="10"/>
  <c r="O340" i="10" s="1"/>
  <c r="N341" i="10"/>
  <c r="O341" i="10" s="1"/>
  <c r="N342" i="10"/>
  <c r="O342" i="10" s="1"/>
  <c r="N343" i="10"/>
  <c r="O343" i="10" s="1"/>
  <c r="N344" i="10"/>
  <c r="O344" i="10" s="1"/>
  <c r="N345" i="10"/>
  <c r="O345" i="10"/>
  <c r="N346" i="10"/>
  <c r="O346" i="10" s="1"/>
  <c r="N347" i="10"/>
  <c r="O347" i="10" s="1"/>
  <c r="N348" i="10"/>
  <c r="O348" i="10" s="1"/>
  <c r="N349" i="10"/>
  <c r="O349" i="10"/>
  <c r="N350" i="10"/>
  <c r="O350" i="10" s="1"/>
  <c r="N351" i="10"/>
  <c r="O351" i="10" s="1"/>
  <c r="N352" i="10"/>
  <c r="O352" i="10" s="1"/>
  <c r="N353" i="10"/>
  <c r="O353" i="10"/>
  <c r="N354" i="10"/>
  <c r="O354" i="10" s="1"/>
  <c r="N355" i="10"/>
  <c r="O355" i="10" s="1"/>
  <c r="N356" i="10"/>
  <c r="O356" i="10" s="1"/>
  <c r="N357" i="10"/>
  <c r="O357" i="10" s="1"/>
  <c r="N358" i="10"/>
  <c r="O358" i="10" s="1"/>
  <c r="N359" i="10"/>
  <c r="O359" i="10" s="1"/>
  <c r="N360" i="10"/>
  <c r="O360" i="10" s="1"/>
  <c r="N361" i="10"/>
  <c r="O361" i="10" s="1"/>
  <c r="N362" i="10"/>
  <c r="O362" i="10" s="1"/>
  <c r="N363" i="10"/>
  <c r="O363" i="10" s="1"/>
  <c r="N364" i="10"/>
  <c r="O364" i="10" s="1"/>
  <c r="N365" i="10"/>
  <c r="O365" i="10" s="1"/>
  <c r="N366" i="10"/>
  <c r="O366" i="10" s="1"/>
  <c r="N367" i="10"/>
  <c r="O367" i="10" s="1"/>
  <c r="N368" i="10"/>
  <c r="O368" i="10" s="1"/>
  <c r="N369" i="10"/>
  <c r="O369" i="10"/>
  <c r="N370" i="10"/>
  <c r="O370" i="10" s="1"/>
  <c r="N371" i="10"/>
  <c r="O371" i="10" s="1"/>
  <c r="N372" i="10"/>
  <c r="O372" i="10" s="1"/>
  <c r="N373" i="10"/>
  <c r="O373" i="10" s="1"/>
  <c r="N374" i="10"/>
  <c r="O374" i="10" s="1"/>
  <c r="N375" i="10"/>
  <c r="O375" i="10" s="1"/>
  <c r="N376" i="10"/>
  <c r="O376" i="10" s="1"/>
  <c r="N377" i="10"/>
  <c r="O377" i="10"/>
  <c r="N378" i="10"/>
  <c r="O378" i="10" s="1"/>
  <c r="N379" i="10"/>
  <c r="O379" i="10" s="1"/>
  <c r="N380" i="10"/>
  <c r="O380" i="10" s="1"/>
  <c r="N381" i="10"/>
  <c r="O381" i="10" s="1"/>
  <c r="N382" i="10"/>
  <c r="O382" i="10" s="1"/>
  <c r="N383" i="10"/>
  <c r="O383" i="10" s="1"/>
  <c r="N384" i="10"/>
  <c r="O384" i="10" s="1"/>
  <c r="N385" i="10"/>
  <c r="O385" i="10"/>
  <c r="N386" i="10"/>
  <c r="O386" i="10" s="1"/>
  <c r="N387" i="10"/>
  <c r="O387" i="10" s="1"/>
  <c r="N388" i="10"/>
  <c r="O388" i="10" s="1"/>
  <c r="N389" i="10"/>
  <c r="O389" i="10" s="1"/>
  <c r="N390" i="10"/>
  <c r="O390" i="10" s="1"/>
  <c r="N232" i="10"/>
  <c r="O232" i="10" s="1"/>
  <c r="N233" i="10"/>
  <c r="O233" i="10" s="1"/>
  <c r="N234" i="10"/>
  <c r="O234" i="10" s="1"/>
  <c r="N235" i="10"/>
  <c r="O235" i="10" s="1"/>
  <c r="N236" i="10"/>
  <c r="O236" i="10" s="1"/>
  <c r="N237" i="10"/>
  <c r="O237" i="10" s="1"/>
  <c r="N238" i="10"/>
  <c r="O238" i="10" s="1"/>
  <c r="N239" i="10"/>
  <c r="O239" i="10" s="1"/>
  <c r="N240" i="10"/>
  <c r="O240" i="10" s="1"/>
  <c r="N241" i="10"/>
  <c r="O241" i="10" s="1"/>
  <c r="N242" i="10"/>
  <c r="O242" i="10" s="1"/>
  <c r="N243" i="10"/>
  <c r="O243" i="10" s="1"/>
  <c r="N244" i="10"/>
  <c r="O244" i="10" s="1"/>
  <c r="N245" i="10"/>
  <c r="O245" i="10" s="1"/>
  <c r="N246" i="10"/>
  <c r="O246" i="10" s="1"/>
  <c r="N247" i="10"/>
  <c r="O247" i="10" s="1"/>
  <c r="N248" i="10"/>
  <c r="O248" i="10" s="1"/>
  <c r="N249" i="10"/>
  <c r="O249" i="10" s="1"/>
  <c r="N250" i="10"/>
  <c r="O250" i="10" s="1"/>
  <c r="N251" i="10"/>
  <c r="O251" i="10" s="1"/>
  <c r="N252" i="10"/>
  <c r="O252" i="10" s="1"/>
  <c r="N253" i="10"/>
  <c r="O253" i="10" s="1"/>
  <c r="N254" i="10"/>
  <c r="O254" i="10" s="1"/>
  <c r="N255" i="10"/>
  <c r="O255" i="10" s="1"/>
  <c r="N256" i="10"/>
  <c r="O256" i="10" s="1"/>
  <c r="N257" i="10"/>
  <c r="O257" i="10" s="1"/>
  <c r="N221" i="10"/>
  <c r="O221" i="10" s="1"/>
  <c r="N222" i="10"/>
  <c r="O222" i="10" s="1"/>
  <c r="N223" i="10"/>
  <c r="O223" i="10" s="1"/>
  <c r="N224" i="10"/>
  <c r="O224" i="10" s="1"/>
  <c r="N225" i="10"/>
  <c r="O225" i="10" s="1"/>
  <c r="N226" i="10"/>
  <c r="O226" i="10" s="1"/>
  <c r="N227" i="10"/>
  <c r="O227" i="10" s="1"/>
  <c r="N228" i="10"/>
  <c r="O228" i="10" s="1"/>
  <c r="N229" i="10"/>
  <c r="O229" i="10" s="1"/>
  <c r="N230" i="10"/>
  <c r="O230" i="10" s="1"/>
  <c r="N231" i="10"/>
  <c r="O231" i="10" s="1"/>
  <c r="N199" i="10"/>
  <c r="O199" i="10" s="1"/>
  <c r="N200" i="10"/>
  <c r="O200" i="10" s="1"/>
  <c r="N201" i="10"/>
  <c r="O201" i="10" s="1"/>
  <c r="N202" i="10"/>
  <c r="O202" i="10" s="1"/>
  <c r="N203" i="10"/>
  <c r="O203" i="10" s="1"/>
  <c r="N204" i="10"/>
  <c r="O204" i="10" s="1"/>
  <c r="N205" i="10"/>
  <c r="O205" i="10" s="1"/>
  <c r="N206" i="10"/>
  <c r="O206" i="10" s="1"/>
  <c r="N207" i="10"/>
  <c r="O207" i="10" s="1"/>
  <c r="N208" i="10"/>
  <c r="O208" i="10" s="1"/>
  <c r="N209" i="10"/>
  <c r="O209" i="10" s="1"/>
  <c r="N210" i="10"/>
  <c r="O210" i="10" s="1"/>
  <c r="N211" i="10"/>
  <c r="O211" i="10" s="1"/>
  <c r="N212" i="10"/>
  <c r="O212" i="10" s="1"/>
  <c r="N213" i="10"/>
  <c r="O213" i="10" s="1"/>
  <c r="N214" i="10"/>
  <c r="O214" i="10" s="1"/>
  <c r="N215" i="10"/>
  <c r="O215" i="10" s="1"/>
  <c r="N216" i="10"/>
  <c r="O216" i="10" s="1"/>
  <c r="N217" i="10"/>
  <c r="O217" i="10" s="1"/>
  <c r="N218" i="10"/>
  <c r="O218" i="10" s="1"/>
  <c r="N219" i="10"/>
  <c r="O219" i="10" s="1"/>
  <c r="N220" i="10"/>
  <c r="O220" i="10" s="1"/>
  <c r="N179" i="10"/>
  <c r="O179" i="10" s="1"/>
  <c r="N180" i="10"/>
  <c r="O180" i="10" s="1"/>
  <c r="N181" i="10"/>
  <c r="O181" i="10" s="1"/>
  <c r="N182" i="10"/>
  <c r="O182" i="10" s="1"/>
  <c r="N183" i="10"/>
  <c r="O183" i="10" s="1"/>
  <c r="N184" i="10"/>
  <c r="O184" i="10" s="1"/>
  <c r="N185" i="10"/>
  <c r="O185" i="10" s="1"/>
  <c r="N186" i="10"/>
  <c r="O186" i="10" s="1"/>
  <c r="N187" i="10"/>
  <c r="O187" i="10" s="1"/>
  <c r="N188" i="10"/>
  <c r="O188" i="10" s="1"/>
  <c r="N189" i="10"/>
  <c r="O189" i="10" s="1"/>
  <c r="N190" i="10"/>
  <c r="O190" i="10" s="1"/>
  <c r="N191" i="10"/>
  <c r="O191" i="10" s="1"/>
  <c r="N192" i="10"/>
  <c r="O192" i="10" s="1"/>
  <c r="N193" i="10"/>
  <c r="O193" i="10" s="1"/>
  <c r="N194" i="10"/>
  <c r="O194" i="10" s="1"/>
  <c r="N195" i="10"/>
  <c r="O195" i="10" s="1"/>
  <c r="N196" i="10"/>
  <c r="O196" i="10" s="1"/>
  <c r="N197" i="10"/>
  <c r="O197" i="10" s="1"/>
  <c r="N198" i="10"/>
  <c r="O198" i="10" s="1"/>
  <c r="N155" i="10"/>
  <c r="O155" i="10" s="1"/>
  <c r="N156" i="10"/>
  <c r="O156" i="10" s="1"/>
  <c r="N157" i="10"/>
  <c r="O157" i="10" s="1"/>
  <c r="N158" i="10"/>
  <c r="O158" i="10" s="1"/>
  <c r="N159" i="10"/>
  <c r="O159" i="10" s="1"/>
  <c r="N160" i="10"/>
  <c r="O160" i="10" s="1"/>
  <c r="N161" i="10"/>
  <c r="O161" i="10"/>
  <c r="N162" i="10"/>
  <c r="O162" i="10" s="1"/>
  <c r="N163" i="10"/>
  <c r="O163" i="10" s="1"/>
  <c r="N164" i="10"/>
  <c r="O164" i="10" s="1"/>
  <c r="N165" i="10"/>
  <c r="O165" i="10" s="1"/>
  <c r="N166" i="10"/>
  <c r="O166" i="10" s="1"/>
  <c r="N167" i="10"/>
  <c r="O167" i="10"/>
  <c r="N168" i="10"/>
  <c r="O168" i="10" s="1"/>
  <c r="N169" i="10"/>
  <c r="O169" i="10"/>
  <c r="N170" i="10"/>
  <c r="O170" i="10" s="1"/>
  <c r="N171" i="10"/>
  <c r="O171" i="10" s="1"/>
  <c r="N172" i="10"/>
  <c r="O172" i="10" s="1"/>
  <c r="N173" i="10"/>
  <c r="O173" i="10"/>
  <c r="N174" i="10"/>
  <c r="O174" i="10" s="1"/>
  <c r="N175" i="10"/>
  <c r="O175" i="10"/>
  <c r="N176" i="10"/>
  <c r="O176" i="10" s="1"/>
  <c r="N177" i="10"/>
  <c r="O177" i="10" s="1"/>
  <c r="N178" i="10"/>
  <c r="O178" i="10" s="1"/>
  <c r="N133" i="10"/>
  <c r="O133" i="10" s="1"/>
  <c r="N134" i="10"/>
  <c r="O134" i="10" s="1"/>
  <c r="N135" i="10"/>
  <c r="O135" i="10" s="1"/>
  <c r="N136" i="10"/>
  <c r="O136" i="10" s="1"/>
  <c r="N137" i="10"/>
  <c r="O137" i="10" s="1"/>
  <c r="N138" i="10"/>
  <c r="O138" i="10" s="1"/>
  <c r="N139" i="10"/>
  <c r="O139" i="10"/>
  <c r="N140" i="10"/>
  <c r="O140" i="10" s="1"/>
  <c r="N141" i="10"/>
  <c r="O141" i="10" s="1"/>
  <c r="N142" i="10"/>
  <c r="O142" i="10" s="1"/>
  <c r="N143" i="10"/>
  <c r="O143" i="10" s="1"/>
  <c r="N144" i="10"/>
  <c r="O144" i="10" s="1"/>
  <c r="N145" i="10"/>
  <c r="O145" i="10" s="1"/>
  <c r="N146" i="10"/>
  <c r="O146" i="10" s="1"/>
  <c r="N147" i="10"/>
  <c r="O147" i="10"/>
  <c r="N148" i="10"/>
  <c r="O148" i="10" s="1"/>
  <c r="N149" i="10"/>
  <c r="O149" i="10" s="1"/>
  <c r="N150" i="10"/>
  <c r="O150" i="10" s="1"/>
  <c r="N151" i="10"/>
  <c r="O151" i="10" s="1"/>
  <c r="N152" i="10"/>
  <c r="O152" i="10" s="1"/>
  <c r="N153" i="10"/>
  <c r="O153" i="10"/>
  <c r="N154" i="10"/>
  <c r="O154" i="10" s="1"/>
  <c r="N110" i="10"/>
  <c r="O110" i="10"/>
  <c r="N111" i="10"/>
  <c r="O111" i="10" s="1"/>
  <c r="N112" i="10"/>
  <c r="O112" i="10" s="1"/>
  <c r="N113" i="10"/>
  <c r="O113" i="10" s="1"/>
  <c r="N114" i="10"/>
  <c r="O114" i="10"/>
  <c r="N115" i="10"/>
  <c r="O115" i="10" s="1"/>
  <c r="N116" i="10"/>
  <c r="O116" i="10"/>
  <c r="N117" i="10"/>
  <c r="O117" i="10" s="1"/>
  <c r="N118" i="10"/>
  <c r="O118" i="10" s="1"/>
  <c r="N119" i="10"/>
  <c r="O119" i="10" s="1"/>
  <c r="N120" i="10"/>
  <c r="O120" i="10" s="1"/>
  <c r="N121" i="10"/>
  <c r="O121" i="10" s="1"/>
  <c r="N122" i="10"/>
  <c r="O122" i="10"/>
  <c r="N123" i="10"/>
  <c r="O123" i="10" s="1"/>
  <c r="N124" i="10"/>
  <c r="O124" i="10" s="1"/>
  <c r="N125" i="10"/>
  <c r="O125" i="10" s="1"/>
  <c r="N126" i="10"/>
  <c r="O126" i="10"/>
  <c r="N127" i="10"/>
  <c r="O127" i="10" s="1"/>
  <c r="N128" i="10"/>
  <c r="O128" i="10" s="1"/>
  <c r="N129" i="10"/>
  <c r="O129" i="10" s="1"/>
  <c r="N130" i="10"/>
  <c r="O130" i="10" s="1"/>
  <c r="N131" i="10"/>
  <c r="O131" i="10" s="1"/>
  <c r="N132" i="10"/>
  <c r="O132" i="10" s="1"/>
  <c r="N88" i="10"/>
  <c r="O88" i="10" s="1"/>
  <c r="N89" i="10"/>
  <c r="O89" i="10"/>
  <c r="N90" i="10"/>
  <c r="O90" i="10" s="1"/>
  <c r="N91" i="10"/>
  <c r="O91" i="10" s="1"/>
  <c r="N92" i="10"/>
  <c r="O92" i="10" s="1"/>
  <c r="N93" i="10"/>
  <c r="O93" i="10" s="1"/>
  <c r="N94" i="10"/>
  <c r="O94" i="10" s="1"/>
  <c r="N95" i="10"/>
  <c r="O95" i="10"/>
  <c r="N96" i="10"/>
  <c r="O96" i="10" s="1"/>
  <c r="N97" i="10"/>
  <c r="O97" i="10"/>
  <c r="N98" i="10"/>
  <c r="O98" i="10" s="1"/>
  <c r="N99" i="10"/>
  <c r="O99" i="10" s="1"/>
  <c r="N100" i="10"/>
  <c r="O100" i="10" s="1"/>
  <c r="N101" i="10"/>
  <c r="O101" i="10"/>
  <c r="N102" i="10"/>
  <c r="O102" i="10" s="1"/>
  <c r="N103" i="10"/>
  <c r="O103" i="10"/>
  <c r="N104" i="10"/>
  <c r="O104" i="10" s="1"/>
  <c r="N105" i="10"/>
  <c r="O105" i="10" s="1"/>
  <c r="N106" i="10"/>
  <c r="O106" i="10" s="1"/>
  <c r="N107" i="10"/>
  <c r="O107" i="10" s="1"/>
  <c r="N108" i="10"/>
  <c r="O108" i="10" s="1"/>
  <c r="N109" i="10"/>
  <c r="O109" i="10"/>
  <c r="N64" i="10"/>
  <c r="O64" i="10" s="1"/>
  <c r="N65" i="10"/>
  <c r="O65" i="10" s="1"/>
  <c r="N66" i="10"/>
  <c r="O66" i="10" s="1"/>
  <c r="N67" i="10"/>
  <c r="O67" i="10"/>
  <c r="N68" i="10"/>
  <c r="O68" i="10" s="1"/>
  <c r="N69" i="10"/>
  <c r="O69" i="10" s="1"/>
  <c r="N70" i="10"/>
  <c r="O70" i="10" s="1"/>
  <c r="N71" i="10"/>
  <c r="O71" i="10" s="1"/>
  <c r="N72" i="10"/>
  <c r="O72" i="10" s="1"/>
  <c r="N73" i="10"/>
  <c r="O73" i="10"/>
  <c r="N74" i="10"/>
  <c r="O74" i="10" s="1"/>
  <c r="N75" i="10"/>
  <c r="O75" i="10"/>
  <c r="N76" i="10"/>
  <c r="O76" i="10" s="1"/>
  <c r="N77" i="10"/>
  <c r="O77" i="10" s="1"/>
  <c r="N78" i="10"/>
  <c r="O78" i="10" s="1"/>
  <c r="N79" i="10"/>
  <c r="O79" i="10" s="1"/>
  <c r="N80" i="10"/>
  <c r="O80" i="10" s="1"/>
  <c r="N81" i="10"/>
  <c r="O81" i="10" s="1"/>
  <c r="N82" i="10"/>
  <c r="O82" i="10" s="1"/>
  <c r="N83" i="10"/>
  <c r="O83" i="10"/>
  <c r="N84" i="10"/>
  <c r="O84" i="10" s="1"/>
  <c r="N85" i="10"/>
  <c r="O85" i="10" s="1"/>
  <c r="N86" i="10"/>
  <c r="O86" i="10" s="1"/>
  <c r="N87" i="10"/>
  <c r="O87" i="10" s="1"/>
  <c r="N44" i="10"/>
  <c r="O44" i="10"/>
  <c r="N45" i="10"/>
  <c r="O45" i="10" s="1"/>
  <c r="N46" i="10"/>
  <c r="O46" i="10" s="1"/>
  <c r="N47" i="10"/>
  <c r="O47" i="10" s="1"/>
  <c r="N48" i="10"/>
  <c r="O48" i="10"/>
  <c r="N49" i="10"/>
  <c r="O49" i="10" s="1"/>
  <c r="N50" i="10"/>
  <c r="O50" i="10"/>
  <c r="N51" i="10"/>
  <c r="O51" i="10" s="1"/>
  <c r="N52" i="10"/>
  <c r="O52" i="10"/>
  <c r="N53" i="10"/>
  <c r="O53" i="10" s="1"/>
  <c r="N54" i="10"/>
  <c r="O54" i="10" s="1"/>
  <c r="N55" i="10"/>
  <c r="O55" i="10"/>
  <c r="N56" i="10"/>
  <c r="O56" i="10" s="1"/>
  <c r="N57" i="10"/>
  <c r="O57" i="10"/>
  <c r="N58" i="10"/>
  <c r="O58" i="10" s="1"/>
  <c r="N59" i="10"/>
  <c r="O59" i="10"/>
  <c r="N60" i="10"/>
  <c r="O60" i="10" s="1"/>
  <c r="N61" i="10"/>
  <c r="O61" i="10"/>
  <c r="N62" i="10"/>
  <c r="O62" i="10" s="1"/>
  <c r="N63" i="10"/>
  <c r="O63" i="10"/>
  <c r="N21" i="10"/>
  <c r="O21" i="10" s="1"/>
  <c r="N22" i="10"/>
  <c r="O22" i="10"/>
  <c r="N23" i="10"/>
  <c r="O23" i="10" s="1"/>
  <c r="N24" i="10"/>
  <c r="O24" i="10" s="1"/>
  <c r="N25" i="10"/>
  <c r="O25" i="10" s="1"/>
  <c r="N26" i="10"/>
  <c r="O26" i="10" s="1"/>
  <c r="N27" i="10"/>
  <c r="O27" i="10" s="1"/>
  <c r="N28" i="10"/>
  <c r="O28" i="10"/>
  <c r="N29" i="10"/>
  <c r="O29" i="10" s="1"/>
  <c r="N30" i="10"/>
  <c r="O30" i="10" s="1"/>
  <c r="N31" i="10"/>
  <c r="O31" i="10" s="1"/>
  <c r="N32" i="10"/>
  <c r="O32" i="10"/>
  <c r="N33" i="10"/>
  <c r="O33" i="10" s="1"/>
  <c r="N34" i="10"/>
  <c r="O34" i="10" s="1"/>
  <c r="N35" i="10"/>
  <c r="O35" i="10" s="1"/>
  <c r="N36" i="10"/>
  <c r="O36" i="10" s="1"/>
  <c r="N37" i="10"/>
  <c r="O37" i="10" s="1"/>
  <c r="N38" i="10"/>
  <c r="O38" i="10"/>
  <c r="N39" i="10"/>
  <c r="O39" i="10" s="1"/>
  <c r="N40" i="10"/>
  <c r="O40" i="10"/>
  <c r="N41" i="10"/>
  <c r="O41" i="10" s="1"/>
  <c r="N42" i="10"/>
  <c r="O42" i="10" s="1"/>
  <c r="N43" i="10"/>
  <c r="O43" i="10" s="1"/>
  <c r="N12" i="10"/>
  <c r="O12" i="10" s="1"/>
  <c r="N7" i="10"/>
  <c r="O7" i="10" s="1"/>
  <c r="N8" i="10"/>
  <c r="O8" i="10" s="1"/>
  <c r="N9" i="10"/>
  <c r="O9" i="10"/>
  <c r="N10" i="10"/>
  <c r="O10" i="10" s="1"/>
  <c r="N11" i="10"/>
  <c r="O11" i="10" s="1"/>
  <c r="N13" i="10"/>
  <c r="O13" i="10" s="1"/>
  <c r="N14" i="10"/>
  <c r="O14" i="10" s="1"/>
  <c r="N15" i="10"/>
  <c r="O15" i="10" s="1"/>
  <c r="N16" i="10"/>
  <c r="O16" i="10" s="1"/>
  <c r="N17" i="10"/>
  <c r="O17" i="10"/>
  <c r="N18" i="10"/>
  <c r="O18" i="10" s="1"/>
  <c r="N19" i="10"/>
  <c r="O19" i="10" s="1"/>
  <c r="N20" i="10"/>
  <c r="O20" i="10" s="1"/>
  <c r="N3" i="10"/>
  <c r="O3" i="10" s="1"/>
  <c r="N4" i="10"/>
  <c r="O4" i="10" s="1"/>
  <c r="N5" i="10"/>
  <c r="O5" i="10"/>
  <c r="N6" i="10"/>
  <c r="O6" i="10" s="1"/>
  <c r="N2" i="10"/>
  <c r="O2" i="10" s="1"/>
  <c r="M58" i="10"/>
  <c r="M1081" i="9" l="1"/>
  <c r="M1075" i="9"/>
  <c r="M1073" i="9"/>
  <c r="M1069" i="9"/>
  <c r="M1066" i="9"/>
  <c r="M1017" i="9"/>
  <c r="M1014" i="9"/>
  <c r="M1011" i="9"/>
  <c r="M1002" i="9"/>
  <c r="M704" i="9"/>
  <c r="M683" i="9"/>
  <c r="M664" i="9"/>
  <c r="M659" i="9"/>
  <c r="M648" i="9"/>
  <c r="M610" i="9"/>
  <c r="M603" i="9"/>
  <c r="M601" i="9"/>
  <c r="M588" i="9"/>
  <c r="M249" i="9"/>
  <c r="M243" i="9"/>
  <c r="M237" i="9"/>
  <c r="M234" i="9"/>
  <c r="M231" i="9"/>
  <c r="M226" i="9"/>
  <c r="M219" i="9"/>
  <c r="M180" i="9"/>
</calcChain>
</file>

<file path=xl/sharedStrings.xml><?xml version="1.0" encoding="utf-8"?>
<sst xmlns="http://schemas.openxmlformats.org/spreadsheetml/2006/main" count="15769" uniqueCount="4799">
  <si>
    <t>ID площадки</t>
  </si>
  <si>
    <t>Адрес площадки</t>
  </si>
  <si>
    <t>Координаты площадки</t>
  </si>
  <si>
    <t>Район</t>
  </si>
  <si>
    <t>Вид жилого фонда</t>
  </si>
  <si>
    <t>Вид отходов</t>
  </si>
  <si>
    <t>Тип емкости</t>
  </si>
  <si>
    <t>Справочный объем, м3</t>
  </si>
  <si>
    <t>Кол-во</t>
  </si>
  <si>
    <t>График</t>
  </si>
  <si>
    <t/>
  </si>
  <si>
    <t>Бункер 10</t>
  </si>
  <si>
    <t>1 шт. - График не установлен</t>
  </si>
  <si>
    <t>Бункер 20</t>
  </si>
  <si>
    <t>Подбор</t>
  </si>
  <si>
    <t>Производство и коммерция</t>
  </si>
  <si>
    <t>ТБО</t>
  </si>
  <si>
    <t>Евро 1.1</t>
  </si>
  <si>
    <t>2 шт. - Еженедельно в Вт,Пт</t>
  </si>
  <si>
    <t>2 шт. - Еженедельно в Чт</t>
  </si>
  <si>
    <t>Объекты социальной инфраструктуры и администрации</t>
  </si>
  <si>
    <t>Обычный 0.75</t>
  </si>
  <si>
    <t>2 шт. - График не установлен</t>
  </si>
  <si>
    <t>1 шт. - Еженедельно в Вс</t>
  </si>
  <si>
    <t>1 шт. - По заявке</t>
  </si>
  <si>
    <t>ИЖС (Мешочный сбор)</t>
  </si>
  <si>
    <t>Пакетированный сбор</t>
  </si>
  <si>
    <t>1 шт. - Еженедельно в Вт</t>
  </si>
  <si>
    <t>ИЖС (площадка общего пользования)</t>
  </si>
  <si>
    <t>1 шт. - Еженедельно в Сб</t>
  </si>
  <si>
    <t>1 шт. - Еженедельно в Чт</t>
  </si>
  <si>
    <t>1 шт. - Еженедельно в Пн</t>
  </si>
  <si>
    <t>2 шт. - По заявке</t>
  </si>
  <si>
    <t>2 шт. - Еженедельно в Вт,Чт,Сб,Вс</t>
  </si>
  <si>
    <t>3 шт. - Еженедельно в Пн,Вт,Ср,Чт,Пт,Сб,Вс</t>
  </si>
  <si>
    <t>1 шт. - Еженедельно в Пн,Пт</t>
  </si>
  <si>
    <t>2 шт. - Еженедельно в Пн,Ср,Пт</t>
  </si>
  <si>
    <t>1 шт. - Еженедельно в Пт</t>
  </si>
  <si>
    <t>1 шт. - Еженедельно в Вт,Чт,Сб</t>
  </si>
  <si>
    <t>3 шт. - Еженедельно в Пн,Вт,Чт,Сб</t>
  </si>
  <si>
    <t>3 шт. - Еженедельно в Ср,Сб</t>
  </si>
  <si>
    <t>1 шт. - Еженедельно в Пн,Ср,Чт,Пт,Сб,Вс</t>
  </si>
  <si>
    <t>3 шт. - Еженедельно в Вт,Чт,Сб</t>
  </si>
  <si>
    <t>МКД (площадка)</t>
  </si>
  <si>
    <t>1 шт. - Еженедельно в Пн,Ср,Пт</t>
  </si>
  <si>
    <t>2 шт. - Еженедельно в Вт</t>
  </si>
  <si>
    <t>2 шт. - Еженедельно в Пн,Ср,Пт,Вс</t>
  </si>
  <si>
    <t>2 шт. - Еженедельно в Вт,Чт,Сб</t>
  </si>
  <si>
    <t>3 шт. - Еженедельно в Пн,Ср,Пт</t>
  </si>
  <si>
    <t>2 шт. - Еженедельно в Вт,Чт,Вс</t>
  </si>
  <si>
    <t>2 шт. - Еженедельно в Пн</t>
  </si>
  <si>
    <t>4 шт. - Еженедельно в Вт,Чт,Сб,Вс</t>
  </si>
  <si>
    <t>1 шт. - Еженедельно в Пн,Чт</t>
  </si>
  <si>
    <t>1 шт. - Еженедельно в Пн,Вт,Ср,Пт,Сб,Вс</t>
  </si>
  <si>
    <t>Евро 0.36</t>
  </si>
  <si>
    <t>2 шт. - Еженедельно в Вт,Сб</t>
  </si>
  <si>
    <t>3 шт. - Еженедельно в Вт,Сб</t>
  </si>
  <si>
    <t>1 шт. - Еженедельно в Вт,Сб</t>
  </si>
  <si>
    <t>5 шт. - Еженедельно в Пт</t>
  </si>
  <si>
    <t>2 шт. - Еженедельно в Ср,Пт,Вс</t>
  </si>
  <si>
    <t>3 шт. - Еженедельно в Пн,Ср,Пт,Вс</t>
  </si>
  <si>
    <t>1 шт. - Еженедельно в Вт,Чт,Сб,Вс</t>
  </si>
  <si>
    <t>2 шт. - Еженедельно в Ср</t>
  </si>
  <si>
    <t>1 шт. - Еженедельно в Пн,Ср,Сб</t>
  </si>
  <si>
    <t>3 шт. - По заявке</t>
  </si>
  <si>
    <t>4 шт. - Еженедельно в Вт,Чт,Сб</t>
  </si>
  <si>
    <t>1 шт. - Еженедельно в Пн,Ср,Пт,Вс</t>
  </si>
  <si>
    <t>1 шт. - Еженедельно в Ср,Вс</t>
  </si>
  <si>
    <t>3 шт. - Еженедельно в Вт,Чт,Сб,Вс</t>
  </si>
  <si>
    <t>2 шт. - Еженедельно в Чт,Вс</t>
  </si>
  <si>
    <t>1 шт. - Еженедельно в Вт,Чт</t>
  </si>
  <si>
    <t>3 шт. - Еженедельно в Сб</t>
  </si>
  <si>
    <t>1 шт. - Еженедельно в Вт,Пт</t>
  </si>
  <si>
    <t>1 шт. - Еженедельно в Вт,Ср,Чт,Сб,Вс</t>
  </si>
  <si>
    <t>3 шт. - Еженедельно в Пн,Ср,Сб</t>
  </si>
  <si>
    <t>4 шт. - График не установлен</t>
  </si>
  <si>
    <t>4 шт. - По заявке</t>
  </si>
  <si>
    <t>3 шт. - График не установлен</t>
  </si>
  <si>
    <t>5 шт. - График не установлен</t>
  </si>
  <si>
    <t>1 шт. - Еженедельно в Ср</t>
  </si>
  <si>
    <t>6 шт. - График не установлен</t>
  </si>
  <si>
    <t>7 шт. - По заявке</t>
  </si>
  <si>
    <t>5 шт. - Еженедельно в Ср</t>
  </si>
  <si>
    <t>4 шт. - Еженедельно в Вт</t>
  </si>
  <si>
    <t>3 шт. - Еженедельно в Вт</t>
  </si>
  <si>
    <t>3 шт. - Еженедельно в Чт</t>
  </si>
  <si>
    <t>3 шт. - Еженедельно в Вт,Пт</t>
  </si>
  <si>
    <t>2 шт. - Еженедельно в Сб</t>
  </si>
  <si>
    <t>2 шт. - Еженедельно в Пт</t>
  </si>
  <si>
    <t>1 шт. - Каждую 1 ,3 неделю в Пт</t>
  </si>
  <si>
    <t>3 шт. - Еженедельно в Пт</t>
  </si>
  <si>
    <t>2 шт. - Каждую 2 ,4 неделю в Чт</t>
  </si>
  <si>
    <t>4 шт. - Еженедельно в Пн,Ср,Пт,Вс</t>
  </si>
  <si>
    <t>1 шт. - Еженедельно в Ср,Сб</t>
  </si>
  <si>
    <t>1 шт. - Еженедельно в Чт,Вс</t>
  </si>
  <si>
    <t>Евро 0.77</t>
  </si>
  <si>
    <t>1 шт. - Еженедельно в Вт,Чт,Вс</t>
  </si>
  <si>
    <t>1 шт. - Еженедельно в Пн,Ср</t>
  </si>
  <si>
    <t>Евро 0.66</t>
  </si>
  <si>
    <t>1 шт. - Еженедельно в Пн,Вт,Ср,Чт,Пт,Сб,Вс</t>
  </si>
  <si>
    <t>1 шт. - Еженедельно в Ср,Пт,Вс</t>
  </si>
  <si>
    <t>2 шт. - Еженедельно в Пн,Пт</t>
  </si>
  <si>
    <t>2 шт. - Еженедельно в Вт,Чт</t>
  </si>
  <si>
    <t>1 шт. - Каждую 1 ,3 неделю в Вт</t>
  </si>
  <si>
    <t>1 шт. - Еженедельно в Пн,Ср,Пт,Сб,Вс</t>
  </si>
  <si>
    <t>Бункер 8</t>
  </si>
  <si>
    <t>2 шт. - Еженедельно в Пн,Ср,Сб</t>
  </si>
  <si>
    <t>2 шт. - Еженедельно в Пн,Вт,Чт,Сб,Вс</t>
  </si>
  <si>
    <t>4 шт. - Еженедельно в Вт,Чт,Вс</t>
  </si>
  <si>
    <t>2 шт. - Еженедельно в Пн,Чт</t>
  </si>
  <si>
    <t>4 шт. - Еженедельно в Пн,Ср,Пт,Сб,Вс</t>
  </si>
  <si>
    <t>5 шт. - Еженедельно в Пн,Ср,Пт,Вс</t>
  </si>
  <si>
    <t>3 шт. - Еженедельно в Пн,Сб</t>
  </si>
  <si>
    <t>3 шт. - Еженедельно в Пн,Пт</t>
  </si>
  <si>
    <t>2 шт. - Еженедельно в Ср,Пт</t>
  </si>
  <si>
    <t>график-1. 1 шт. - Ежемесячно (12 числа) начиная с 2023-01-12 следующий вывоз 2023-01-24, график-2. 1 шт. - Ежемесячно (28 числа) начиная с 2022-12-28 следующий вывоз 2023-01-23</t>
  </si>
  <si>
    <t>2 шт. - Еженедельно в Пн,Вт,Ср,Чт,Пт,Сб,Вс</t>
  </si>
  <si>
    <t>2 шт. - Еженедельно в Пн,Чт,Сб</t>
  </si>
  <si>
    <t>4 шт. - Еженедельно в Пн,Вт,Ср,Чт,Пт,Сб,Вс</t>
  </si>
  <si>
    <t>3 шт. - Еженедельно в Вт,Чт,Вс</t>
  </si>
  <si>
    <t>2 шт. - Еженедельно в Пн,Вт,Чт,Сб</t>
  </si>
  <si>
    <t>1 шт. - Еженедельно в Пн,Вт,Чт,Сб,Вс</t>
  </si>
  <si>
    <t>5 шт. - Еженедельно в Пн,Ср,Пт</t>
  </si>
  <si>
    <t>Чистый город ООО ген.подряд(УПР)</t>
  </si>
  <si>
    <t>7 шт. - График не установлен</t>
  </si>
  <si>
    <t>4 шт. - Еженедельно в Пн,Ср,Пт</t>
  </si>
  <si>
    <t>6 шт. - Еженедельно в Пт</t>
  </si>
  <si>
    <t>Садовые товарищества</t>
  </si>
  <si>
    <t>8 шт. - График не установлен</t>
  </si>
  <si>
    <t>4 шт. - Еженедельно в Вт,Пт</t>
  </si>
  <si>
    <t>КГМ</t>
  </si>
  <si>
    <t>2 шт. - Еженедельно в Пн,Вт,Чт,Пт,Сб,Вс</t>
  </si>
  <si>
    <t>1 шт. - Еженедельно в Пн,Вт,Чт,Сб</t>
  </si>
  <si>
    <t>3 шт. - Еженедельно в Пн,Вт,Чт,Пт,Сб,Вс</t>
  </si>
  <si>
    <t>3 шт. - Еженедельно в Пн,Вт,Ср,Чт,Сб,Вс</t>
  </si>
  <si>
    <t>Уборка</t>
  </si>
  <si>
    <t>4 шт. - Еженедельно в Сб</t>
  </si>
  <si>
    <t>4 шт. - Еженедельно в Вт,Сб</t>
  </si>
  <si>
    <t>6 шт. - По заявке</t>
  </si>
  <si>
    <t>5 шт. - По заявке</t>
  </si>
  <si>
    <t>9 шт. - По заявке</t>
  </si>
  <si>
    <t>2 шт. - Еженедельно в Ср,Сб</t>
  </si>
  <si>
    <t>3 шт. - Еженедельно в Чт,Вс</t>
  </si>
  <si>
    <t>5 шт. - Еженедельно в Пн,Ср,Сб</t>
  </si>
  <si>
    <t>4 шт. - Еженедельно в Пт</t>
  </si>
  <si>
    <t>8 шт. - По заявке</t>
  </si>
  <si>
    <t>4 шт. - Еженедельно в Пн,Ср,Сб</t>
  </si>
  <si>
    <t>3 шт. - Еженедельно в Вт,Чт</t>
  </si>
  <si>
    <t>10 шт. - График не установлен</t>
  </si>
  <si>
    <t>12 шт. - График не установлен</t>
  </si>
  <si>
    <t>4 шт. - Еженедельно в Чт</t>
  </si>
  <si>
    <t>1 шт. - Еженедельно в Ср,Пт</t>
  </si>
  <si>
    <t>2 шт. - Каждый 2 день начиная с 2023-01-19 следующий вывоз 2023-01-23</t>
  </si>
  <si>
    <t>5 шт. - Еженедельно в Пн,Вт,Ср,Чт,Пт,Сб,Вс</t>
  </si>
  <si>
    <t>6 шт. - Еженедельно в Пн,Вт,Ср,Чт,Пт,Сб,Вс</t>
  </si>
  <si>
    <t>2 шт. - Еженедельно в Вт,Ср,Чт,Сб,Вс</t>
  </si>
  <si>
    <t>3 шт. - Еженедельно в Пн,Вт,Чт,Сб,Вс</t>
  </si>
  <si>
    <t>8a4baaab-9172-47c7-8482-ff6d35e75350</t>
  </si>
  <si>
    <t>г. Зеленодольск, ул. Сайдашева, д. 11 б (маг. Верный. Вывоз мусора строго с 08:00 до 22:00. Ночью магазин закрыт)</t>
  </si>
  <si>
    <t>55.86408996582031; 48.55848693847656</t>
  </si>
  <si>
    <t>Зеленодольский</t>
  </si>
  <si>
    <t>8 шт. - Еженедельно в Пн,Вт,Ср,Чт,Пт,Сб,Вс</t>
  </si>
  <si>
    <t>Бункер 8 ЗИЛ</t>
  </si>
  <si>
    <t>1 шт. - Каждый 3 день начиная с 2023-01-20 следующий вывоз 2023-01-23</t>
  </si>
  <si>
    <t>10 шт. - Еженедельно в Пн,Вт,Ср,Чт,Пт,Сб,Вс</t>
  </si>
  <si>
    <t>Пресс-компактор 45</t>
  </si>
  <si>
    <t>7 шт. - Еженедельно в Пн,Вт,Ср,Чт,Пт,Сб,Вс</t>
  </si>
  <si>
    <t>МКД (выкатные ёмкости)</t>
  </si>
  <si>
    <t>4 шт. - Еженедельно в Пн,Чт,Сб</t>
  </si>
  <si>
    <t>3 шт. - Еженедельно в Пн,Чт</t>
  </si>
  <si>
    <t>1 шт. - Еженедельно в Вт,Пт,Вс</t>
  </si>
  <si>
    <t>график-1. 1 шт. - Еженедельно в Пн,Вт,Ср,Чт,Сб,Вс, график-2. 1 шт. - Еженедельно в Пт</t>
  </si>
  <si>
    <t>4 шт. - Еженедельно в Пн</t>
  </si>
  <si>
    <t>4 шт. - Еженедельно в Вт,Ср,Чт,Сб,Вс</t>
  </si>
  <si>
    <t>4 шт. - Еженедельно в Вт,Чт</t>
  </si>
  <si>
    <t>график-1. 1 шт. - Еженедельно в Пт, график-2. 1 шт. - Еженедельно в Пн,Вт,Ср,Чт,Сб,Вс</t>
  </si>
  <si>
    <t>7 шт. - Еженедельно в Вт,Пт</t>
  </si>
  <si>
    <t>1 шт. - Каждую 1 ,3 неделю в Чт</t>
  </si>
  <si>
    <t>4 шт. - Еженедельно в Пн,Вт,Чт,Сб</t>
  </si>
  <si>
    <t>5 шт. - Еженедельно в Сб</t>
  </si>
  <si>
    <t>5 шт. - Еженедельно в Вт,Чт,Сб,Вс</t>
  </si>
  <si>
    <t>7 шт. - Еженедельно в Пн,Ср,Пт</t>
  </si>
  <si>
    <t>1 шт. - Еженедельно в Пн,Чт,Вс</t>
  </si>
  <si>
    <t>10 шт. - Еженедельно в Пн,Ср,Пт</t>
  </si>
  <si>
    <t>график-1. 1 шт. - Ежемесячно (28 числа) начиная с 2022-12-28 следующий вывоз 2023-01-23, график-2. 1 шт. - Ежемесячно (12 числа) начиная с 2023-01-12 следующий вывоз 2023-01-24</t>
  </si>
  <si>
    <t>5 шт. - Еженедельно в Чт</t>
  </si>
  <si>
    <t>6 шт. - Еженедельно в Пн,Пт</t>
  </si>
  <si>
    <t>2 шт. - Каждую 1 ,3 неделю в Сб</t>
  </si>
  <si>
    <t>1 шт. - Каждую 1 ,3 неделю в Ср</t>
  </si>
  <si>
    <t>3 шт. - Каждый 3 день начиная с 2022-12-23 следующий вывоз 2023-01-25</t>
  </si>
  <si>
    <t>2 шт. - Каждую 1 ,3 неделю в Вт</t>
  </si>
  <si>
    <t>6 шт. - Еженедельно в Вт,Чт,Сб,Вс</t>
  </si>
  <si>
    <t>2 шт. - Каждую 1 ,3 неделю в Пт</t>
  </si>
  <si>
    <t>286a682d-f44f-4ebc-9ffe-ceabc2c90514</t>
  </si>
  <si>
    <t>Зеленодольский район, 166 квартал зеленодольского лесничества (АЗС 181)</t>
  </si>
  <si>
    <t>55.837703704833984; 48.850215911865234</t>
  </si>
  <si>
    <t>cb7db176-2b12-42d8-b532-9863ffa7b430</t>
  </si>
  <si>
    <t>Зеленодольский район, 167 квартал зеленодольского лесничества (АЗС 182)</t>
  </si>
  <si>
    <t>55.838680267333984; 48.851593017578125</t>
  </si>
  <si>
    <t>7ee5cb33-abfa-4008-8e01-228a6e4f4460</t>
  </si>
  <si>
    <t>Зеленодольский район, 2900 от с. Осиново по направлению на северо-восток (АЗС 406)</t>
  </si>
  <si>
    <t>55.90239715576172; 48.92885971069336</t>
  </si>
  <si>
    <t>fb44b97e-083a-4394-b88b-f0551da6813a</t>
  </si>
  <si>
    <t>Зеленодольский район, 788 км (ООО "ПРЕМИУМ СЕРВИС" )</t>
  </si>
  <si>
    <t>55.87561798095703; 48.85930633544922</t>
  </si>
  <si>
    <t>c889efc3-37a4-41c2-acff-91663a3d26bc</t>
  </si>
  <si>
    <t>Зеленодольский район, c. Кугеево, ул. Алан Баши, д. 16</t>
  </si>
  <si>
    <t>55.6087532043457; 48.21186065673828</t>
  </si>
  <si>
    <t>299c27b3-da21-44fc-a2d2-6431dfcc7d49</t>
  </si>
  <si>
    <t>Зеленодольский район, c. Кугеево, ул. Аръяк, д. 26</t>
  </si>
  <si>
    <t>55.611114501953125; 48.21720504760742</t>
  </si>
  <si>
    <t>5ccd5513-1a6a-4e0a-b9a3-3e0c8cacb204</t>
  </si>
  <si>
    <t>Зеленодольский район, c. Кугеево, ул. Аръяк, д. 4</t>
  </si>
  <si>
    <t>55.614078521728516; 48.2180061340332</t>
  </si>
  <si>
    <t>cecaeb18-eb3b-4aae-9fc5-120f94754146</t>
  </si>
  <si>
    <t>Зеленодольский район, c. Кугеево, ул. Кушкапка, д. 12</t>
  </si>
  <si>
    <t>55.613136291503906; 48.20722961425781</t>
  </si>
  <si>
    <t>8d25ab80-f8ce-456a-9d72-1c9a1168cd4b</t>
  </si>
  <si>
    <t>Зеленодольский район, c. Кугеево, ул. Мира, д. 15</t>
  </si>
  <si>
    <t>55.610965728759766; 48.211429595947266</t>
  </si>
  <si>
    <t>fb9231a4-ca93-4853-8d75-84fbe946dfd5</t>
  </si>
  <si>
    <t>Зеленодольский район, c. Кугеево, ул. Морза, д. 30</t>
  </si>
  <si>
    <t>55.612709045410156; 48.21309280395508</t>
  </si>
  <si>
    <t>686eebef-3c9f-4a2b-a389-bf2ddcd162e3</t>
  </si>
  <si>
    <t>Зеленодольский район, c. Кугеево, ул. Новая</t>
  </si>
  <si>
    <t>55.612728118896484; 48.206295013427734</t>
  </si>
  <si>
    <t>178cfe17-6b51-4a85-ac41-b329fc42ba33</t>
  </si>
  <si>
    <t>Зеленодольский район, c. Кугеево, ул. Центральная</t>
  </si>
  <si>
    <t>55.61366271972656; 48.21000289916992</t>
  </si>
  <si>
    <t>532a5321-78e6-45f1-a9a5-da6355500349</t>
  </si>
  <si>
    <t>Зеленодольский район, c. Кугеево, ул. Центральная, д. 2</t>
  </si>
  <si>
    <t>55.61143112182617; 48.209468841552734</t>
  </si>
  <si>
    <t>ce5e531d-8e16-4b5b-9d67-0031dea676bb</t>
  </si>
  <si>
    <t>Зеленодольский район, c. Кугеево, ул. Центральная, д. 31</t>
  </si>
  <si>
    <t>55.61701583862305; 48.21164321899414</t>
  </si>
  <si>
    <t>3 шт. - Каждую 2 ,4 неделю в Пт</t>
  </si>
  <si>
    <t>900ed376-ca5e-4380-a447-ad90eb825ab6</t>
  </si>
  <si>
    <t>Зеленодольский район, автопарковка при Раифском монастыре</t>
  </si>
  <si>
    <t>55.90089797973633; 48.733638763427734</t>
  </si>
  <si>
    <t>aad13ed5-dc87-4dab-8162-ff781c44ef74</t>
  </si>
  <si>
    <t>Зеленодольский район, База Индивидуальных оздоровительных объектов (500 метров от СНТ "Щурячье")</t>
  </si>
  <si>
    <t>55.794246673583984; 48.8397216796875</t>
  </si>
  <si>
    <t>168d32a4-9e34-4845-bdbb-ad3ad3d9e259</t>
  </si>
  <si>
    <t>Зеленодольский район, г. Зеленодольск (ГАРИ БЛИЖНИЕ СНТ)</t>
  </si>
  <si>
    <t>55.869239807128906; 48.53913497924805</t>
  </si>
  <si>
    <t>bb7de9c9-5ed3-4cec-8bad-173cc2353d30</t>
  </si>
  <si>
    <t>Зеленодольский район, г. Зеленодольск, жилой комплекс Азелеево (АО КВ АГРО)</t>
  </si>
  <si>
    <t>55.52622604370117; 48.297027587890625</t>
  </si>
  <si>
    <t>57d8d052-ffc1-4bd3-845e-d4ae5c433f5d</t>
  </si>
  <si>
    <t>Зеленодольский район, г. Зеленодольск, Промышленная площадка п/р, д. 16</t>
  </si>
  <si>
    <t>55.853172302246094; 48.84262466430664</t>
  </si>
  <si>
    <t>f222c866-c943-4457-8e2c-f18773229973</t>
  </si>
  <si>
    <t>Зеленодольский район, г. Зеленодольск, проспект Строителей, д. 2 (если закрыты ворота, нажать на звонок на воротах или тел: 89656114440)</t>
  </si>
  <si>
    <t>55.85682678222656; 48.57439422607422</t>
  </si>
  <si>
    <t>027f888e-0171-4211-b349-1aae96ae097c</t>
  </si>
  <si>
    <t>Зеленодольский район, г. Зеленодольск, Проспект Строителей, д. 30 (оранжевые контейнеры за ЭССЕН)</t>
  </si>
  <si>
    <t>55.860713958740234; 48.571441650390625</t>
  </si>
  <si>
    <t>3f232153-a394-4559-836b-6a647f18696e</t>
  </si>
  <si>
    <t>Зеленодольский район, г. Зеленодольск, проспект Строителей, д. 30 (тел: 89696278221 - контейнер зеленого цвета, стоит возле служебного входа, магазин "Магнит косметикс", с обратной стороны торгового центра - разгрузочная зона)</t>
  </si>
  <si>
    <t>55.86019515991211; 48.571319580078125</t>
  </si>
  <si>
    <t>57f170bb-b428-4faf-92f5-9133171410e5</t>
  </si>
  <si>
    <t>Зеленодольский район, г. Зеленодольск, СНТ Гари - 1</t>
  </si>
  <si>
    <t>55.87303161621094; 48.53572082519531</t>
  </si>
  <si>
    <t>d212e500-65f0-4495-8ae0-a7083f407b66</t>
  </si>
  <si>
    <t>Зеленодольский район, г. Зеленодольск, Технополис Новая Тура (промзона)</t>
  </si>
  <si>
    <t>55.8558349609375; 48.8354377746582</t>
  </si>
  <si>
    <t>0d4f4738-e3b5-4aa6-a867-8efef2754267</t>
  </si>
  <si>
    <t>Зеленодольский район, г. Зеленодольск, Технополис (Новая Тура промзона, пав., д. 3. Забирать с 9.00 до 18.00! Тел: 89872381681 звонить за ранее, чтобы подготовили проезд)</t>
  </si>
  <si>
    <t>55.846519470214844; 48.83953857421875</t>
  </si>
  <si>
    <t>ec8caf50-d4bb-4b67-8243-c96050c5c456</t>
  </si>
  <si>
    <t>Зеленодольский район, г. Зеленодольск, ул. 1-я Железнодорожная, д. 47 А</t>
  </si>
  <si>
    <t>55.84475326538086; 48.47801971435547</t>
  </si>
  <si>
    <t>e149b85c-ea9c-4927-bd88-9101863c0de4</t>
  </si>
  <si>
    <t>Зеленодольский район, г. Зеленодольск, ул. 2-я Железнодорожная</t>
  </si>
  <si>
    <t>55.84144592285156; 48.47258377075195</t>
  </si>
  <si>
    <t>ac33bfd0-7a93-4d7c-8158-b1a855f44970</t>
  </si>
  <si>
    <t>Зеленодольский район, г. Зеленодольск, ул. Б. Заводская, д. 75</t>
  </si>
  <si>
    <t>55.840660095214844; 48.5771598815918</t>
  </si>
  <si>
    <t>fb89ff52-7c6a-41b0-b9bf-3467d367bcef</t>
  </si>
  <si>
    <t>Зеленодольский район, г. Зеленодольск, ул. Волжская, д. 34</t>
  </si>
  <si>
    <t>55.84224319458008; 48.47472381591797</t>
  </si>
  <si>
    <t>3888fa8b-a9d4-4c29-a799-9ae5a535f33c</t>
  </si>
  <si>
    <t>Зеленодольский район, г. Зеленодольск, ул. Волжская, д. 34 а</t>
  </si>
  <si>
    <t>55.84230422973633; 48.474281311035156</t>
  </si>
  <si>
    <t>98e97e16-796a-41d0-a106-37f1866cea4a</t>
  </si>
  <si>
    <t>Зеленодольский район, г. Зеленодольск, ул. Гагарина, д. 12 (вывоз мусора строго с 08:00 до 22:00. Ночью магазин закрыт)</t>
  </si>
  <si>
    <t>55.84971237182617; 48.49411392211914</t>
  </si>
  <si>
    <t>630ebf12-0d0f-4a19-87d0-ad858b0df4f5</t>
  </si>
  <si>
    <t>Зеленодольский район, г. Зеленодольск, ул. Гайдара, д. 14 б (с 8.00 до 17.00)</t>
  </si>
  <si>
    <t>55.86384582519531; 48.5374755859375</t>
  </si>
  <si>
    <t>980c796a-2a13-4b0b-a731-83ce91f39cff</t>
  </si>
  <si>
    <t>Зеленодольский район, г. Зеленодольск, ул. Гастелло, д. 4 (с 8.00 до 12.00, тел. 89173995665 - Ильдар Исмагилович)</t>
  </si>
  <si>
    <t>55.85000228881836; 48.519466400146484</t>
  </si>
  <si>
    <t>b49eee04-85b9-4ff6-959a-b31733b419c1</t>
  </si>
  <si>
    <t>Зеленодольский район, г. Зеленодольск, ул. Гоголя, д. 49 а</t>
  </si>
  <si>
    <t>55.85145568847656; 48.51728057861328</t>
  </si>
  <si>
    <t>c40240d8-e3d1-4a74-8811-8d7a5c283d57</t>
  </si>
  <si>
    <t>Зеленодольский район, г. Зеленодольск, ул. Гоголя, д. 49 а (ЗПНД)</t>
  </si>
  <si>
    <t>55.851234436035156; 48.51748275756836</t>
  </si>
  <si>
    <t>72775116-49f2-495b-8dbd-4a45d225ecaa</t>
  </si>
  <si>
    <t>Зеленодольский район, г. Зеленодольск, ул. Дальняя, д.1 А 9 (нужна маленькая машина, узкие ворота!)</t>
  </si>
  <si>
    <t>55.844303131103516; 48.5672607421875</t>
  </si>
  <si>
    <t>ee920005-7144-4e92-be89-977756e9a419</t>
  </si>
  <si>
    <t>Зеленодольский район, г. Зеленодольск, ул. Декабристов, д. 2а/5 (Хлебозавод № 1)</t>
  </si>
  <si>
    <t>55.84895706176758; 48.48686599731445</t>
  </si>
  <si>
    <t>a09a725e-a932-4df2-9e79-193f16ce8633</t>
  </si>
  <si>
    <t>Зеленодольский район, г. Зеленодольск, ул. Дзержинского, д. 140</t>
  </si>
  <si>
    <t>55.842552185058594; 48.5754508972168</t>
  </si>
  <si>
    <t>8b7d8103-45de-4452-ba4c-f546fe9c0ccd</t>
  </si>
  <si>
    <t>Зеленодольский район, г. Зеленодольск, ул. Жукова, 2 а (Кострома)</t>
  </si>
  <si>
    <t>55.853904724121094; 48.5648078918457</t>
  </si>
  <si>
    <t>2acdb0e4-80b8-4cf0-9b04-2fffc199ea30</t>
  </si>
  <si>
    <t>Зеленодольский район, г. Зеленодольск, ул. Жукова, д. 4</t>
  </si>
  <si>
    <t>55.85459899902344; 48.566951751708984</t>
  </si>
  <si>
    <t>1 шт. - Ежемесячно (20 числа) начиная с 2023-01-20 следующий вывоз 2023-01-24</t>
  </si>
  <si>
    <t>a33b66f3-b00d-48b5-9912-82f43c2eb869</t>
  </si>
  <si>
    <t>Зеленодольский район, г. Зеленодольск, ул. Заводская, д. 9</t>
  </si>
  <si>
    <t>55.84078598022461; 48.496700286865234</t>
  </si>
  <si>
    <t>b85019c4-4acc-4135-8842-78bb3cc8da8a</t>
  </si>
  <si>
    <t>Зеленодольский район, г. Зеленодольск, ул. Загородная, д. 26</t>
  </si>
  <si>
    <t>55.83860778808594; 48.44491195678711</t>
  </si>
  <si>
    <t>ac771dfc-f10d-4f9c-a0c0-40b303771e82</t>
  </si>
  <si>
    <t>Зеленодольский район, г. Зеленодольск, ул. Загородная, д. 5 (сан. Дельфин)</t>
  </si>
  <si>
    <t>55.835968017578125; 48.43885803222656</t>
  </si>
  <si>
    <t>0a12f6a7-e461-4f0e-a730-e916969947d5</t>
  </si>
  <si>
    <t>Зеленодольский район, г. Зеленодольск, ул. Заикина, д. 6 (мусоропровод)</t>
  </si>
  <si>
    <t>55.846092224121094; 48.52545166015625</t>
  </si>
  <si>
    <t>1739a9be-aff7-433f-8543-efdf7dbbc332</t>
  </si>
  <si>
    <t>Зеленодольский район, г. Зеленодольск, ул. Карла Маркса, д. 24</t>
  </si>
  <si>
    <t>55.85100555419922; 48.50590515136719</t>
  </si>
  <si>
    <t>b279caf6-aa26-4142-942e-977012b95dc7</t>
  </si>
  <si>
    <t>Зеленодольский район, г. Зеленодольск, ул. Карла Маркса, д. 37 б</t>
  </si>
  <si>
    <t>55.8507080078125; 48.498085021972656</t>
  </si>
  <si>
    <t>9885559c-1f2b-454e-9880-04df06663347</t>
  </si>
  <si>
    <t>Зеленодольский район, г. Зеленодольск, ул. Карла Маркса, д. 47</t>
  </si>
  <si>
    <t>55.85057067871094; 48.50040817260742</t>
  </si>
  <si>
    <t>7fdfadbe-01e7-4147-9c5f-ec9e74490ac4</t>
  </si>
  <si>
    <t>55.850704193115234; 48.50026321411133</t>
  </si>
  <si>
    <t>9bc6466b-2f57-4116-a717-31c1ded684b1</t>
  </si>
  <si>
    <t>Зеленодольский район, г. Зеленодольск, ул. Кольцевая</t>
  </si>
  <si>
    <t>55.86830520629883; 48.57258224487305</t>
  </si>
  <si>
    <t>04838d38-7ef1-4035-a4b1-61af2958bde5</t>
  </si>
  <si>
    <t>Зеленодольский район, г. Зеленодольск. ул. Комарова, д. 14 а (мусоропровод)</t>
  </si>
  <si>
    <t>55.855411529541016; 48.556129455566406</t>
  </si>
  <si>
    <t>c814dc9a-3c47-4f07-af95-356c36a43fa6</t>
  </si>
  <si>
    <t>Зеленодольский район, г. Зеленодольск, ул. Комарова, д. 18 а</t>
  </si>
  <si>
    <t>55.85788345336914; 48.56251525878906</t>
  </si>
  <si>
    <t>df73fc20-e73e-4200-8785-ae9873d8efea</t>
  </si>
  <si>
    <t>Зеленодольский район, г. Зеленодольск, ул. Комарова, д. 21 (ТД "Позис-Омикрон")</t>
  </si>
  <si>
    <t>55.85630416870117; 48.56147384643555</t>
  </si>
  <si>
    <t>c66d1a54-8d1b-41ed-b512-97d60a3f720b</t>
  </si>
  <si>
    <t>Зеленодольский район, г. Зеленодольск, ул. Комарова, д. 24</t>
  </si>
  <si>
    <t>55.85974884033203; 48.56548309326172</t>
  </si>
  <si>
    <t>0c74b72c-498d-4fc9-81a3-812fd4b6038d</t>
  </si>
  <si>
    <t>Зеленодольский район, г. Зеленодольск, ул. Комарова, д. 27 (мусоропровод)</t>
  </si>
  <si>
    <t>55.85700225830078; 48.56449508666992</t>
  </si>
  <si>
    <t>536641f9-d339-4072-b235-292e78a9e49b</t>
  </si>
  <si>
    <t>Зеленодольский район, г. Зеленодольск, ул. Комарова, д. 29 а</t>
  </si>
  <si>
    <t>55.85709762573242; 48.565364837646484</t>
  </si>
  <si>
    <t>e1ba4e9e-4853-4dea-99ac-9093467c365e</t>
  </si>
  <si>
    <t>Зеленодольский район, г. Зеленодольск, ул. Комарова, д. 39 а</t>
  </si>
  <si>
    <t>55.85978317260742; 48.568580627441406</t>
  </si>
  <si>
    <t>f8a5ead6-8d11-4bdc-9d3b-724ebc5af3f8</t>
  </si>
  <si>
    <t>Зеленодольский район, г. Зеленодольск, ул. Комсомольская, д. 10</t>
  </si>
  <si>
    <t>55.84942626953125; 48.49997329711914</t>
  </si>
  <si>
    <t>216abadf-01e2-4faf-877c-468de509c99e</t>
  </si>
  <si>
    <t>Зеленодольский район, г. Зеленодольск, ул. Кооперативная, д.1 а (магазин Весна)</t>
  </si>
  <si>
    <t>55.841209411621094; 48.560489654541016</t>
  </si>
  <si>
    <t>b09110d0-19d5-4f96-b300-67734a8b5881</t>
  </si>
  <si>
    <t>Зеленодольский район, г. Зеленодольск, ул. Кооперативная, д. 1 (с 12.00 до 16.00)</t>
  </si>
  <si>
    <t>55.840919494628906; 48.55953598022461</t>
  </si>
  <si>
    <t>f6fe1afd-781d-45a5-a68f-1afc51fdd209</t>
  </si>
  <si>
    <t>Зеленодольский район, г. Зеленодольск, ул. Королева, д. 24 в (Пионер с 8.00 до 17.00)</t>
  </si>
  <si>
    <t>55.86256408691406; 48.54940414428711</t>
  </si>
  <si>
    <t>f3121af1-0458-425d-a3be-59d842ac28fe</t>
  </si>
  <si>
    <t>Зеленодольский район, г. Зеленодольск, ул. Королева, д. 26 (ЗМК: с 9:00 до 15:00)</t>
  </si>
  <si>
    <t>55.86616134643555; 48.54545593261719</t>
  </si>
  <si>
    <t>1 шт. - Каждую последнюю неделю в Пт</t>
  </si>
  <si>
    <t>f0d27613-050a-48ff-bba3-c953984238fc</t>
  </si>
  <si>
    <t>Зеленодольский район, г. Зеленодольск, ул. Королева, д. 26 (Истром-С)</t>
  </si>
  <si>
    <t>55.86362075805664; 48.54539489746094</t>
  </si>
  <si>
    <t>aeb5d4d3-0f43-4e01-a243-68f180b9279e</t>
  </si>
  <si>
    <t>Зеленодольский район, г. Зеленодольск, ул. Королева, д. 28</t>
  </si>
  <si>
    <t>55.86508560180664; 48.54629898071289</t>
  </si>
  <si>
    <t>0003f6d2-38ab-48ed-8e36-e9696eceda1b</t>
  </si>
  <si>
    <t>55.86598205566406; 48.54451370239258</t>
  </si>
  <si>
    <t>18812738-9405-4911-83f4-5a19d0b40833</t>
  </si>
  <si>
    <t>55.86610412597656; 48.54439163208008</t>
  </si>
  <si>
    <t>ebaf8217-a7d0-434d-8f8b-6bd31c164c50</t>
  </si>
  <si>
    <t>55.86662673950195; 48.54458236694336</t>
  </si>
  <si>
    <t>80d9acf0-12c3-4e6c-b4a1-42c74e952c8c</t>
  </si>
  <si>
    <t>Зеленодольский район, г. Зеленодольск, ул. Королева, д. 28 (с 08:00 до 17:00. Тел: 89053101772)</t>
  </si>
  <si>
    <t>55.866676330566406; 48.5447998046875</t>
  </si>
  <si>
    <t>e5042348-d22b-4e0c-9f8a-69b9b4ae762f</t>
  </si>
  <si>
    <t>Зеленодольский район, г. Зеленодольск, ул. Королева, д. 9 В (Магнит Косметик)</t>
  </si>
  <si>
    <t>55.85900115966797; 48.55842208862305</t>
  </si>
  <si>
    <t>62c5fcd9-b37a-43bf-a23c-d9b673ec6648</t>
  </si>
  <si>
    <t>Зеленодольский район, г. Зеленодольск, ул. Космонавтов, д. 10</t>
  </si>
  <si>
    <t>55.84885025024414; 48.50489044189453</t>
  </si>
  <si>
    <t>bbff5e30-f057-481d-bbae-b37555956046</t>
  </si>
  <si>
    <t>Зеленодольский район, г. Зеленодольск, ул. Космонавтов, д. 15</t>
  </si>
  <si>
    <t>55.84984588623047; 48.5085334777832</t>
  </si>
  <si>
    <t>00f24689-dddc-466f-a83b-3b629641d6c4</t>
  </si>
  <si>
    <t>Зеленодольский район, г. Зеленодольск, ул. Ленина, д. 1</t>
  </si>
  <si>
    <t>55.84698486328125; 48.485145568847656</t>
  </si>
  <si>
    <t>a38a2ad8-d75e-44ce-9ed3-ab7b0bb970f1</t>
  </si>
  <si>
    <t>Зеленодольский район, г. Зеленодольск, ул. Ленина, д. 33 - 35</t>
  </si>
  <si>
    <t>55.845611572265625; 48.50523376464844</t>
  </si>
  <si>
    <t>03dd659a-1132-4341-bfb7-b60dd6096524</t>
  </si>
  <si>
    <t>Зеленодольский район, г.Зеленодольск, ул. Ленина, д. 4</t>
  </si>
  <si>
    <t>55.84817886352539; 48.48674774169922</t>
  </si>
  <si>
    <t>35c19d6c-e20f-4a39-9711-d7f33b0e54bf</t>
  </si>
  <si>
    <t>Зеленодольский район, г. Зеленодольск, ул. Ленина, д. 41 а</t>
  </si>
  <si>
    <t>55.84529495239258; 48.510650634765625</t>
  </si>
  <si>
    <t>20f6910a-c314-4916-8879-3544c572ab08</t>
  </si>
  <si>
    <t>Зеленодольский район, г. Зеленодольск, ул. Ленина, д. 63 (Матур)</t>
  </si>
  <si>
    <t>55.8447265625; 48.526824951171875</t>
  </si>
  <si>
    <t>14f927c3-5e31-45f6-8a26-b11615951af2</t>
  </si>
  <si>
    <t>Зеленодольский район, г. Зеленодольск, ул. Ленина, д. 70 (мусоропровод)</t>
  </si>
  <si>
    <t>55.845664978027344; 48.52584457397461</t>
  </si>
  <si>
    <t>10389533-c0dc-4340-bec8-0c3feba8751c</t>
  </si>
  <si>
    <t>Зеленодольский район, г. Зеленодольск, ул. Ленина, д. 85  (ПС Зеленодольская)</t>
  </si>
  <si>
    <t>55.84788131713867; 48.48216247558594</t>
  </si>
  <si>
    <t>7536a0a1-0f55-4e6b-af8b-3d541b23aa50</t>
  </si>
  <si>
    <t>Зеленодольский район, г. Зеленодольск, ул. Металлистов, д. 6</t>
  </si>
  <si>
    <t>55.837196350097656; 48.465667724609375</t>
  </si>
  <si>
    <t>1 шт. - Ежемесячно (25 числа) начиная с 2022-11-25 следующий вывоз 2023-01-24</t>
  </si>
  <si>
    <t>74024c72-77e2-4537-b99c-455991e23dd6</t>
  </si>
  <si>
    <t>Зеленодольский район, г. Зеленодольск, ул. Мира, д. 10</t>
  </si>
  <si>
    <t>55.85093688964844; 48.50967025756836</t>
  </si>
  <si>
    <t>cff7c2b5-5e31-4e5f-9781-18f3a792939e</t>
  </si>
  <si>
    <t>Зеленодольский район, г. Зеленодольск, ул. Набережная, д. 66 Б (забирать с 09:00)</t>
  </si>
  <si>
    <t>55.83464431762695; 48.510990142822266</t>
  </si>
  <si>
    <t>c6083207-5e5e-4a8b-bef5-8f8a81cf467c</t>
  </si>
  <si>
    <t>Зеленодольский район, г. Зеленодольск, ул. Новостроительная, д. 11 (Тел: +79673615818)</t>
  </si>
  <si>
    <t>55.840065002441406; 48.51779556274414</t>
  </si>
  <si>
    <t>dd89ae2f-6332-48c7-b6c2-d49058c9d64f</t>
  </si>
  <si>
    <t>Зеленодольский район, г. Зеленодольск, ул. Новостроительная, д. 2/1 (Тел: +79872927658)</t>
  </si>
  <si>
    <t>55.84162902832031; 48.496315002441406</t>
  </si>
  <si>
    <t>3e49c7f0-5fa8-4487-bf10-7f00152f2b8d</t>
  </si>
  <si>
    <t>Зеленодольский район, г. Зеленодольск, ул. Новостроительная (с 8.00 до 17.00)</t>
  </si>
  <si>
    <t>55.840023040771484; 48.51197814941406</t>
  </si>
  <si>
    <t>cda715ce-4577-4f3a-a75a-6b8a350de7bf</t>
  </si>
  <si>
    <t>Зеленодольский район, г. Зеленодольск, ул. Норкина, д. 6</t>
  </si>
  <si>
    <t>55.84587860107422; 48.50322723388672</t>
  </si>
  <si>
    <t>c267426a-1e97-4f6d-aa71-33351e32cd99</t>
  </si>
  <si>
    <t>Зеленодольский район, г. Зеленодольск, ул. Норкина, д. 7</t>
  </si>
  <si>
    <t>55.844573974609375; 48.501644134521484</t>
  </si>
  <si>
    <t>d7e75476-95db-4898-9cb6-110da4b827ee</t>
  </si>
  <si>
    <t>Зеленодольский район, г. Зеленодольск, ул. Озерная, д. 1( Зеленые ворота, стройматериалы, сигналить)</t>
  </si>
  <si>
    <t>55.83711242675781; 48.52233123779297</t>
  </si>
  <si>
    <t>81499431-236d-4b36-bee5-2b612d5b9c23</t>
  </si>
  <si>
    <t>Зеленодольский район, г. Зеленодольск, ул. Озерная, д. 20 а</t>
  </si>
  <si>
    <t>55.83561325073242; 48.52419662475586</t>
  </si>
  <si>
    <t>693ea918-9e8a-4152-be88-d511405b1379</t>
  </si>
  <si>
    <t>55.83595275878906; 48.52419662475586</t>
  </si>
  <si>
    <t>07c9d73e-8db0-4a27-a84a-772db0a6b50e</t>
  </si>
  <si>
    <t>Зеленодольский район, г. Зеленодольск, ул. Озерная, д. 26</t>
  </si>
  <si>
    <t>55.83722686767578; 48.524147033691406</t>
  </si>
  <si>
    <t>8d7275a3-ea17-4ce2-8579-a27c74efbbf6</t>
  </si>
  <si>
    <t>55.8377685546875; 48.52339172363281</t>
  </si>
  <si>
    <t>bb63496d-b64b-4b18-85f9-eabe05f73692</t>
  </si>
  <si>
    <t>Зеленодольский район, г. Зеленодольск, ул. Озерная, д. 48</t>
  </si>
  <si>
    <t>55.837974548339844; 48.53892135620117</t>
  </si>
  <si>
    <t>07bed4ec-ecef-4b3b-a97c-d8d94e3599b7</t>
  </si>
  <si>
    <t>Зеленодольский район, г. Зеленодольск, ул. Озерная, д. 50 а</t>
  </si>
  <si>
    <t>55.83798599243164; 48.541481018066406</t>
  </si>
  <si>
    <t>64507264-6baf-436b-be88-163fe99cdfe9</t>
  </si>
  <si>
    <t>Зеленодольский район, г. Зеленодольск, ул. Октябрьская, д. 1</t>
  </si>
  <si>
    <t>55.84596633911133; 48.5395393371582</t>
  </si>
  <si>
    <t>f6aeb6cf-4943-4e1f-b29e-b1d0901b86e2</t>
  </si>
  <si>
    <t>55.84603500366211; 48.539466857910156</t>
  </si>
  <si>
    <t>183d4ea6-b13b-410e-b70f-664351a2fea5</t>
  </si>
  <si>
    <t>Зеленодольский район, г. Зеленодольск, ул. Октябрьская, д. 35</t>
  </si>
  <si>
    <t>55.84699630737305; 48.53346633911133</t>
  </si>
  <si>
    <t>1980d8dc-94ce-4dc4-a285-a9df2851418b</t>
  </si>
  <si>
    <t>Зеленодольский район, г. Зеленодольск, ул. Октябрьская, д. 35 б</t>
  </si>
  <si>
    <t>55.84720993041992; 48.53525161743164</t>
  </si>
  <si>
    <t>e6fa1474-883b-4a7b-8833-42526e8837ab</t>
  </si>
  <si>
    <t>Зеленодольский район, г. Зеленодольск, ул. Островского, д. 46</t>
  </si>
  <si>
    <t>55.84882354736328; 48.5410270690918</t>
  </si>
  <si>
    <t>43a772cd-b9bd-4453-9965-2800a7533a4f</t>
  </si>
  <si>
    <t>Зеленодольский район, г. Зеленодольск, ул. Паратская, д. 10</t>
  </si>
  <si>
    <t>55.850860595703125; 48.48472595214844</t>
  </si>
  <si>
    <t>c617e223-d90b-4761-ae0e-4c47d9ffce77</t>
  </si>
  <si>
    <t>Зеленодольский район, г. Зеленодольск, ул. Паратская, д. 10 (Пятерочка плюс)</t>
  </si>
  <si>
    <t>55.85072708129883; 48.48466491699219</t>
  </si>
  <si>
    <t>9a7fba2a-e77b-4503-9f59-90dee1b75a4b</t>
  </si>
  <si>
    <t>Зеленодольский район, г. Зеленодольск, ул. Паратская, д. 1 (Котельная ЗПТС)</t>
  </si>
  <si>
    <t>55.846378326416016; 48.48251724243164</t>
  </si>
  <si>
    <t>0bbe1b01-f0cf-472b-8c08-75d04d3cb900</t>
  </si>
  <si>
    <t>Зеленодольский район, г. Зеленодольск, ул. Паратская, д. 30 а</t>
  </si>
  <si>
    <t>55.853675842285156; 48.48786926269531</t>
  </si>
  <si>
    <t>b1fbbd90-be0e-40c6-a0a7-c1e3a972d35c</t>
  </si>
  <si>
    <t>Зеленодольский район, г. Зеленодольск, ул. Первомайская д. 14 (МФЦ, Рег. палата)</t>
  </si>
  <si>
    <t>55.84603500366211; 48.497371673583984</t>
  </si>
  <si>
    <t>c51f5691-c9c2-443c-be6f-5b68af90087c</t>
  </si>
  <si>
    <t>Зеленодольский район, г. Зеленодольск, ул. Пляжная, д. 51 (р/ц Идель)</t>
  </si>
  <si>
    <t>55.83552169799805; 48.43751907348633</t>
  </si>
  <si>
    <t>e3fa88a5-29fe-4942-ac1c-2759e4a80c78</t>
  </si>
  <si>
    <t>Зеленодольский район, г. Зеленодольск, ул. Привокзальная, д. 1</t>
  </si>
  <si>
    <t>55.84172821044922; 48.495155334472656</t>
  </si>
  <si>
    <t>c4dd1f26-f62e-4c92-98ac-c8cd1b85dc79</t>
  </si>
  <si>
    <t>Зеленодольский район, г. Зеленодольск, ул. Рогачева, д. 36 а</t>
  </si>
  <si>
    <t>55.854530334472656; 48.48540496826172</t>
  </si>
  <si>
    <t>9ac1fe69-e573-4b04-b2f9-6e3646bee756</t>
  </si>
  <si>
    <t>Зеленодольский район, г. Зеленодольск, ул. Сайдашева, д. 3</t>
  </si>
  <si>
    <t>55.86167907714844; 48.55718994140625</t>
  </si>
  <si>
    <t>1c5973c7-bc61-4cb5-9724-ff0df726efdf</t>
  </si>
  <si>
    <t>Зеленодольский район, г. Зеленодольск, ул. Сайдашева, д. 4</t>
  </si>
  <si>
    <t>55.8619270324707; 48.55527877807617</t>
  </si>
  <si>
    <t>6faaacfb-2fad-464d-b00e-614a01044dc6</t>
  </si>
  <si>
    <t>Зеленодольский район, г. Зеленодольск, ул. Солнечная, д. 22</t>
  </si>
  <si>
    <t>55.85480880737305; 48.51608657836914</t>
  </si>
  <si>
    <t>62bcfacc-582d-4578-820f-81cdbbd673da</t>
  </si>
  <si>
    <t>Зеленодольский район, г. Зеленодольск, ул. Спортивная (в 26 м отд. 34)</t>
  </si>
  <si>
    <t>55.84674072265625; 48.52576446533203</t>
  </si>
  <si>
    <t>b585c964-dfa6-4fab-878c-63e476a0bfef</t>
  </si>
  <si>
    <t>Зеленодольский район, г. Зеленодольск, ул. Стахановская, д. 22</t>
  </si>
  <si>
    <t>55.84623718261719; 48.534297943115234</t>
  </si>
  <si>
    <t>52d0fa07-3ad2-4155-9699-e7ac7251a4b4</t>
  </si>
  <si>
    <t>Зеленодольский район, г. Зеленодольск, ул. Степная, д. 8</t>
  </si>
  <si>
    <t>55.85079574584961; 48.556697845458984</t>
  </si>
  <si>
    <t>dde3b8d2-2513-4de7-9875-fba81e4a13fb</t>
  </si>
  <si>
    <t>Зеленодольский район, г. Зеленодольск, ул. Столичная, д. 18 а (Сбербанк 4698/059)</t>
  </si>
  <si>
    <t>55.8512077331543; 48.56416320800781</t>
  </si>
  <si>
    <t>59ab0597-cc59-4e40-a298-a11a5b6bfc2a</t>
  </si>
  <si>
    <t>Зеленодольский район, г. Зеленодольск, ул. Столичная, д. 30 (ЗЗПП Эра - 89274456027. Въезд на территорию со стороны столовой)</t>
  </si>
  <si>
    <t>55.854034423828125; 48.567909240722656</t>
  </si>
  <si>
    <t>b2b6b906-5018-428b-9a59-36ba85e1da09</t>
  </si>
  <si>
    <t>Зеленодольский район, г. Зеленодольск, ул. Столичная, д. 34</t>
  </si>
  <si>
    <t>55.85408401489258; 48.57388687133789</t>
  </si>
  <si>
    <t>763d23c4-55d8-41df-9505-90dea74d1e14</t>
  </si>
  <si>
    <t>Зеленодольский район, г. Зеленодольск, ул. Столичная, д. 43 б</t>
  </si>
  <si>
    <t>55.85013961791992; 48.565433502197266</t>
  </si>
  <si>
    <t>b3e94249-9300-43a4-9f89-1455165dd0d0</t>
  </si>
  <si>
    <t>Зеленодольский район, г. Зеленодольск, ул. Столичная, д. 43 (забирать в будни не раньше 7.00, выходные не раньше 9.00)</t>
  </si>
  <si>
    <t>55.84861755371094; 48.56208419799805</t>
  </si>
  <si>
    <t>d0516781-88a3-4bba-a6fc-2b993ccfc627</t>
  </si>
  <si>
    <t>Зеленодольский район, г. Зеленодольск, ул. Столичная, д. 45 а</t>
  </si>
  <si>
    <t>55.85126495361328; 48.567352294921875</t>
  </si>
  <si>
    <t>42bd40cb-86a9-4f4e-8b3c-7e113bac5839</t>
  </si>
  <si>
    <t>Зеленодольский район, г. Зеленодольск, ул. Столичная, д. 45 (забирать строго в рабочее время с 9 до 18, 89631209120)</t>
  </si>
  <si>
    <t>55.850860595703125; 48.56646728515625</t>
  </si>
  <si>
    <t>073c25d7-3731-4912-bf2c-e795c1431d86</t>
  </si>
  <si>
    <t>Зеленодольский район, г. Зеленодольск, ул. Строителей, д. 30 а</t>
  </si>
  <si>
    <t>55.86046600341797; 48.570037841796875</t>
  </si>
  <si>
    <t>31fa9231-128a-48ac-b62a-ef00f8b279f5</t>
  </si>
  <si>
    <t>Зеленодольский район, г. Зеленодольск, ул. Строителей, д. 36</t>
  </si>
  <si>
    <t>55.86135482788086; 48.56907272338867</t>
  </si>
  <si>
    <t>cfe5c18e-fb04-453b-80a5-061067d7ccce</t>
  </si>
  <si>
    <t>Зеленодольский район, г. Зеленодольск, ул. Строителей, д. 37 а</t>
  </si>
  <si>
    <t>55.86052322387695; 48.56867980957031</t>
  </si>
  <si>
    <t>99e6d8f7-d50c-47ea-97e4-96d56bd1d142</t>
  </si>
  <si>
    <t>Зеленодольский район, г. Зеленодольск, ул. Строительная, д. 43</t>
  </si>
  <si>
    <t>55.83682632446289; 48.514556884765625</t>
  </si>
  <si>
    <t>554f7f2e-c0fb-4e72-a681-f7af13b19c4f</t>
  </si>
  <si>
    <t>Зеленодольский район, г. Зеленодольск, ул. Торфяная, д. 22</t>
  </si>
  <si>
    <t>55.84469223022461; 48.561527252197266</t>
  </si>
  <si>
    <t>bc641686-1579-4d2d-af2b-6e2b341a84f6</t>
  </si>
  <si>
    <t>Зеленодольский район, г. Зеленодольск, ул. Тукая, д. 12 а</t>
  </si>
  <si>
    <t>55.84517288208008; 48.48789978027344</t>
  </si>
  <si>
    <t>cd1b8e0b-98ce-45ca-a317-13bbb5157419</t>
  </si>
  <si>
    <t>Зеленодольский район, г. Зеленодольск, ул. Туктарова, д.1 (89053172088)</t>
  </si>
  <si>
    <t>55.8509407043457; 48.504642486572266</t>
  </si>
  <si>
    <t>42d7a6e0-f9af-41e6-a436-0e096dc94ab5</t>
  </si>
  <si>
    <t>Зеленодольский район, г. Зеленодольск, ул. Тургенева, д. 6</t>
  </si>
  <si>
    <t>55.85616683959961; 48.491973876953125</t>
  </si>
  <si>
    <t>62759206-0993-4031-b8bf-626882213400</t>
  </si>
  <si>
    <t>Зеленодольский район, г. Зеленодольск, ул. Фабричная, д. 88</t>
  </si>
  <si>
    <t>55.837276458740234; 48.51640701293945</t>
  </si>
  <si>
    <t>036eff34-a1e3-4b4b-8d9d-dfcbdf1769bb</t>
  </si>
  <si>
    <t>Зеленодольский район, г. Зеленодольск, ул. Фрунзе, д. 3 (мусоропровод)</t>
  </si>
  <si>
    <t>55.843563079833984; 48.5166015625</t>
  </si>
  <si>
    <t>127887a5-f6b2-4a15-94b8-b0b5fea042db</t>
  </si>
  <si>
    <t>Зеленодольский район, г. Зеленодольск, ул. Футбольная, д. 10</t>
  </si>
  <si>
    <t>55.83731460571289; 48.539878845214844</t>
  </si>
  <si>
    <t>8a30b889-e37b-4e67-9b3d-d0147d8a2e9a</t>
  </si>
  <si>
    <t>Зеленодольский район, г. Зеленодольск, ул. Футбольная, д. 8 (забирать с 8.00, заехать на территорию шпалопропиточного завода, доехать до 3го поворота направо с указателем ПЗХР, проехать 100 метров и слева контейнер написано ПЗХР)</t>
  </si>
  <si>
    <t>55.838558197021484; 48.54437255859375</t>
  </si>
  <si>
    <t>f2cb79ba-0253-4dfc-b35a-61485baaf033</t>
  </si>
  <si>
    <t>Зеленодольский район, г. Зеленодольск, ул. Чайковского, д. 53 (на дверях написано ПЕЛИКАН (с левой стороны на воротах))</t>
  </si>
  <si>
    <t>55.85527801513672; 48.53023147583008</t>
  </si>
  <si>
    <t>754d0711-01fd-4a63-abe1-8d3519459bd1</t>
  </si>
  <si>
    <t>Зеленодольский район, г. Зеленодольск, ул. Чапаева, д. 88</t>
  </si>
  <si>
    <t>55.84332275390625; 48.539676666259766</t>
  </si>
  <si>
    <t>ab92f266-3854-4075-8114-6ab18a2e3c58</t>
  </si>
  <si>
    <t>Зеленодольский район, г. Зеленодольск, ул. Шевченко, д. 1 а</t>
  </si>
  <si>
    <t>55.84370803833008; 48.50728225708008</t>
  </si>
  <si>
    <t>0c4b5ab9-00aa-43df-8e10-9f1a7318597a</t>
  </si>
  <si>
    <t>Зеленодольский район, город Зеленодольск, ул. Королева, д. 26, литера 1000</t>
  </si>
  <si>
    <t>55.86362838745117; 48.545860290527344</t>
  </si>
  <si>
    <t>6e73ef03-468d-4dde-b7fd-e964748170cc</t>
  </si>
  <si>
    <t>Зеленодольский район, д. Айдарово, ул. Ленина</t>
  </si>
  <si>
    <t>55.65219497680664; 48.17929458618164</t>
  </si>
  <si>
    <t>c4f909a1-5bcc-4347-8fa6-7d0bae949cd3</t>
  </si>
  <si>
    <t>Зеленодольский район, д. Айдарово, ул. Новая</t>
  </si>
  <si>
    <t>55.65108871459961; 48.181434631347656</t>
  </si>
  <si>
    <t>1260186c-b07a-4df8-92b3-9f2b5471be19</t>
  </si>
  <si>
    <t>Зеленодольский район, д. Албаба (Зерновые ТЕХНОЛОГИИ)</t>
  </si>
  <si>
    <t>55.61461639404297; 48.34735107421875</t>
  </si>
  <si>
    <t>4f43572a-051e-4b32-9d31-dc7c7a6cb6a9</t>
  </si>
  <si>
    <t>Зеленодольский район, д. Албаба, ул. Луговая</t>
  </si>
  <si>
    <t>55.630855560302734; 48.344642639160156</t>
  </si>
  <si>
    <t>6fa6ebc8-cee7-4ac0-9086-138d25ca8b58</t>
  </si>
  <si>
    <t>Зеленодольский район, д. Васюково, ул. Г. Тукая, д. 1</t>
  </si>
  <si>
    <t>55.70257568359375; 48.249473571777344</t>
  </si>
  <si>
    <t>107ac87e-9006-4b5a-80b7-16f03fe6145b</t>
  </si>
  <si>
    <t>Зеленодольский район, д. Васюково, ул.  Г.Тукая, д. 13</t>
  </si>
  <si>
    <t>55.7073860168457; 48.25017547607422</t>
  </si>
  <si>
    <t>f413c873-75b6-4eab-b5fb-e8b9ded7ab2b</t>
  </si>
  <si>
    <t>Зеленодольский район, д. Васюково, ул.  Г.Тукая, д. 30</t>
  </si>
  <si>
    <t>55.709266662597656; 48.250572204589844</t>
  </si>
  <si>
    <t>118e5aad-d68b-4b18-b37d-748c11975cc9</t>
  </si>
  <si>
    <t>Зеленодольский район, д. Васюково, ул. Г. Тукая, д. 7 б</t>
  </si>
  <si>
    <t>55.70528030395508; 48.24995040893555</t>
  </si>
  <si>
    <t>6c59094f-242d-43c8-bda3-e20e556262b1</t>
  </si>
  <si>
    <t>Зеленодольский район, д. Васюково, ул. Ибрагимова, д. 51</t>
  </si>
  <si>
    <t>55.710514068603516; 48.25312423706055</t>
  </si>
  <si>
    <t>b66edbd0-b430-49da-9c5b-da1f30790742</t>
  </si>
  <si>
    <t>Зеленодольский район, д. Васюково, ул. Ибрагимова, д.61</t>
  </si>
  <si>
    <t>55.71342849731445; 48.25294494628906</t>
  </si>
  <si>
    <t>7a8d6680-6dd8-4926-a817-55e52109da80</t>
  </si>
  <si>
    <t>Зеленодольский район, д. Васюково, ул. Ямашева, д. 70</t>
  </si>
  <si>
    <t>55.71297836303711; 48.25571823120117</t>
  </si>
  <si>
    <t>f61d2f5a-30d0-418f-b5a5-48d2a9d37b10</t>
  </si>
  <si>
    <t>Зеленодольский район, д. Васюково, ул. Ямашева, д. 76</t>
  </si>
  <si>
    <t>55.710731506347656; 48.255577087402344</t>
  </si>
  <si>
    <t>5197dc8f-a044-45d8-a9dd-fb2af9fb2018</t>
  </si>
  <si>
    <t>Зеленодольский район, д. Воронино</t>
  </si>
  <si>
    <t>55.862701416015625; 48.91650390625</t>
  </si>
  <si>
    <t>3eb4175f-363a-405e-9907-448f5808cee9</t>
  </si>
  <si>
    <t>Зеленодольский район, д. Исаково (Арматурный цех)</t>
  </si>
  <si>
    <t>55.72069549560547; 48.562644958496094</t>
  </si>
  <si>
    <t>f77ef271-5f62-4bd6-ad3c-402bacc10483</t>
  </si>
  <si>
    <t>Зеленодольский район, д. Исаково (Строительный городок)</t>
  </si>
  <si>
    <t>55.72245407104492; 48.553279876708984</t>
  </si>
  <si>
    <t>b63ca242-12d3-45f6-8244-1073a1240e78</t>
  </si>
  <si>
    <t>Зеленодольский район, д. Исаково, ул. Набережная, д. 16</t>
  </si>
  <si>
    <t>55.723167419433594; 48.54958724975586</t>
  </si>
  <si>
    <t>783cdba2-a876-41c7-af00-0177d86a86c4</t>
  </si>
  <si>
    <t>Зеленодольский район, д. Исаково, ул. Набережная, д.7 (ГОСТИНИЦА МИЛЭШ)</t>
  </si>
  <si>
    <t>55.72282409667969; 48.55216598510742</t>
  </si>
  <si>
    <t>c0c7e8b8-70ac-4170-a3c9-1f4334ef8cee</t>
  </si>
  <si>
    <t>Зеленодольский район, д. Исаково, ул. Солнечная, д. 49 а (гостиница "РАЙ". Тел: +79270307440 (УФАС)</t>
  </si>
  <si>
    <t>55.7221565246582; 48.547428131103516</t>
  </si>
  <si>
    <t>5c73c30b-6dd4-4085-94b2-3514986e426b</t>
  </si>
  <si>
    <t>Зеленодольский район, д. Косяково, ул. Центральная</t>
  </si>
  <si>
    <t>55.66434097290039; 48.3213005065918</t>
  </si>
  <si>
    <t>3ac39f15-e6f0-47d2-abe4-d7d1b4dcee81</t>
  </si>
  <si>
    <t>Зеленодольский  район, д. Красно-Октябрьское лесничество (тел: 8919-620-30-46)</t>
  </si>
  <si>
    <t>55.92693328857422; 49.042213439941406</t>
  </si>
  <si>
    <t>23b4fe6a-f7cc-4d37-9e1f-23fadd284824</t>
  </si>
  <si>
    <t>Зеленодольский район, д. Красный Яр (СНТ "Атмосфера")</t>
  </si>
  <si>
    <t>55.84859848022461; 48.65907669067383</t>
  </si>
  <si>
    <t>154665ba-23a3-4003-af6e-59de22e4a31b</t>
  </si>
  <si>
    <t>Зеленодольский район, д. Красный Яр (СНТ "Дружба". Тел: +79600427105 - ворота откроют)</t>
  </si>
  <si>
    <t>55.849449157714844; 48.63309097290039</t>
  </si>
  <si>
    <t>f2379c0f-9ddf-47b4-b5f9-5c160502b00d</t>
  </si>
  <si>
    <t>Зеленодольский район, д. Красный Яр, ул. Одинцова, д. 1</t>
  </si>
  <si>
    <t>55.850669860839844; 48.64241409301758</t>
  </si>
  <si>
    <t>4d172a5c-2515-42e1-b259-77942bbe2835</t>
  </si>
  <si>
    <t>Зеленодольский район, д. Малые Ачасыры, Солнечная, д. 26</t>
  </si>
  <si>
    <t>55.698177337646484; 48.31993103027344</t>
  </si>
  <si>
    <t>d14630c8-1c56-445a-98c0-42fcaa0392d4</t>
  </si>
  <si>
    <t>Зеленодольский район, д. Малые Ачасыры, ул. Первомайская, д. 13</t>
  </si>
  <si>
    <t>55.69630432128906; 48.32011795043945</t>
  </si>
  <si>
    <t>afa0a5d0-48de-47a0-8f98-9c342588be76</t>
  </si>
  <si>
    <t>Зеленодольский район, д. Малые, ул. Ачасыры Первомайская, д. 7</t>
  </si>
  <si>
    <t>55.69417190551758; 48.32067108154297</t>
  </si>
  <si>
    <t>1e113902-a833-43cc-814e-fa80e72a82af</t>
  </si>
  <si>
    <t>Зеленодольский район , д. Нурлаты, ул. Ленина, д. 23. (ТАТТЕХМЕДФАРМ)</t>
  </si>
  <si>
    <t>55.619056701660156; 48.28730773925781</t>
  </si>
  <si>
    <t>65b6598f-2854-481b-8901-9299f60c0693</t>
  </si>
  <si>
    <t>Зеленодольский район, д. Протопоповка, ул. Кооперативная, д. 3</t>
  </si>
  <si>
    <t>55.77693176269531; 48.520511627197266</t>
  </si>
  <si>
    <t>45b36819-88e9-40f3-a636-b1a0844d5d65</t>
  </si>
  <si>
    <t>Зеленодольский район, д. Протопоповка, ул. Луговая, д. 2</t>
  </si>
  <si>
    <t>55.770172119140625; 48.521820068359375</t>
  </si>
  <si>
    <t>8ff05239-c4d3-4d48-ae35-11ff9b6657df</t>
  </si>
  <si>
    <t>Зеленодольский район, д. Татарское Танаево, ул. Ленина, д. 13</t>
  </si>
  <si>
    <t>55.5150032043457; 48.190006256103516</t>
  </si>
  <si>
    <t>a006748b-a511-423e-882f-413232a605b9</t>
  </si>
  <si>
    <t>Зеленодольский район, д. Тат.Исламово, ул. Ключевая, д. 1</t>
  </si>
  <si>
    <t>55.628936767578125; 48.25918960571289</t>
  </si>
  <si>
    <t>467b56db-beac-4001-97e9-4e0d62aa5c5d</t>
  </si>
  <si>
    <t>Зеленодольский район, д. Тат.Исламово, ул. Ключевая, д. 25 (в начале улицы)</t>
  </si>
  <si>
    <t>55.62799072265625; 48.255001068115234</t>
  </si>
  <si>
    <t>fb60c8cc-417e-4f67-a684-b9f9aa943195</t>
  </si>
  <si>
    <t>Зеленодольский район, ДТН Ветеран</t>
  </si>
  <si>
    <t>55.82498550415039; 48.78006362915039</t>
  </si>
  <si>
    <t>83c0f636-f4ef-4edc-bbd8-b2062daff170</t>
  </si>
  <si>
    <t>Зеленодольский район, ЖД станция Албаба, ул. Железнодорожная, д.60</t>
  </si>
  <si>
    <t>55.613197326660156; 48.33887481689453</t>
  </si>
  <si>
    <t>3bd41192-9c9c-4eca-90e0-719990099428</t>
  </si>
  <si>
    <t>Зеленодольский район, Ж.К.Вахитово (АО КВ АГРО)</t>
  </si>
  <si>
    <t>55.62345886230469; 48.171966552734375</t>
  </si>
  <si>
    <t>756856fc-ba22-45da-948c-e8120d091e88</t>
  </si>
  <si>
    <t>Зеленодольский район, Зеленодольск, ул. Заикина, д. 1 (Отдел полиции, 89274037020 позвонить чтоб открыли ворота)</t>
  </si>
  <si>
    <t>55.8468132019043; 48.52375030517578</t>
  </si>
  <si>
    <t>ebe0e2da-9d02-4ba4-8dac-0df2c44c410f</t>
  </si>
  <si>
    <t>Зеленодольский район, Индустриальный парк М7</t>
  </si>
  <si>
    <t>55.89713668823242; 48.9660758972168</t>
  </si>
  <si>
    <t>9d89ac85-fb15-4cb9-96f2-bc7d5dfa2d1a</t>
  </si>
  <si>
    <t>Зеленодольский районн, г. Зеленодольск, СНТ  70 лет Октября точка 5 кроме суб и вск</t>
  </si>
  <si>
    <t>55.883670806884766; 48.57191467285156</t>
  </si>
  <si>
    <t>e75c5cfc-2d2c-47b5-9a7d-29d22f61196f</t>
  </si>
  <si>
    <t>Зеленодольский район, пгт Васильево, 774 км, СНТ "Идель"</t>
  </si>
  <si>
    <t>55.8256950378418; 48.76732635498047</t>
  </si>
  <si>
    <t>4201fa8e-e5c5-41ad-bd9d-f4f65a54ee53</t>
  </si>
  <si>
    <t>Зеленодольский район, пгт. Васильево  (ДНТ "Автомобилист")</t>
  </si>
  <si>
    <t>55.8430290222168; 48.67518615722656</t>
  </si>
  <si>
    <t>05a31e13-f961-46b1-b40b-80847db904dc</t>
  </si>
  <si>
    <t>Зеленодольский район, пгт. Васильево, кладбище новое №3</t>
  </si>
  <si>
    <t>55.86036682128906; 48.66337585449219</t>
  </si>
  <si>
    <t>2df83e85-0b2f-418a-8322-35dd8ab0e2fb</t>
  </si>
  <si>
    <t>Зеленодольский  район, пгт. Васильево, кладбище (СНТ "Полет"№3)</t>
  </si>
  <si>
    <t>55.83036804199219; 48.70279312133789</t>
  </si>
  <si>
    <t>c58522a1-88df-43ea-8ccd-d2aa40d7cf73</t>
  </si>
  <si>
    <t>Зеленодольский район, пгт. Васильево, СНТ "Аккорд"</t>
  </si>
  <si>
    <t>55.82386779785156; 48.73544692993164</t>
  </si>
  <si>
    <t>3cbb92e0-a3c9-4211-8f6d-eeae86093d5b</t>
  </si>
  <si>
    <t>Зеленодольский район пгт. Васильево СНТ "Атмосфера-2"</t>
  </si>
  <si>
    <t>55.82719802856445; 48.758174896240234</t>
  </si>
  <si>
    <t>831c161e-d3f8-4f33-98d0-ff6a1d9e02c2</t>
  </si>
  <si>
    <t>Зеленодольский район, пгт. Васильево снт "Березка"</t>
  </si>
  <si>
    <t>55.82783126831055; 48.70630645751953</t>
  </si>
  <si>
    <t>367f0ee4-ace2-4076-8b96-72683fdc6f2d</t>
  </si>
  <si>
    <t>Зеленодольский район, пгт. Васильево  снт "Березка от ж/д"   снт "Березка от ж/д"</t>
  </si>
  <si>
    <t>55.84967803955078; 48.66964340209961</t>
  </si>
  <si>
    <t>9a257b53-9848-4fa5-a029-a8b8e5d9b7fa</t>
  </si>
  <si>
    <t>Зеленодольский район пгт. Васильево  СНТ "Весна НПО им. Ленина"</t>
  </si>
  <si>
    <t>55.845516204833984; 48.67238998413086</t>
  </si>
  <si>
    <t>78073569-b9b7-4241-8788-ee7664aff878</t>
  </si>
  <si>
    <t>Зеленодольский район пгт. Васильево  СНТ "Весна НПО им. Ленина" (Бункер)  89033060174</t>
  </si>
  <si>
    <t>55.846229553222656; 48.67530822753906</t>
  </si>
  <si>
    <t>2731feeb-6e38-4625-8d22-698df7dc8f83</t>
  </si>
  <si>
    <t>Зеленодольский район, пгт. Васильево, снт "Весна писателей" До центральных ворот тел 89093077644</t>
  </si>
  <si>
    <t>55.85475158691406; 48.680233001708984</t>
  </si>
  <si>
    <t>202f1a7e-d6cf-43fe-8c44-49da4b985d6a</t>
  </si>
  <si>
    <t>Зеленодольский район, пгт. Васильево, СНТ "Волжанка"</t>
  </si>
  <si>
    <t>55.85076141357422; 48.682376861572266</t>
  </si>
  <si>
    <t>a2bb2af1-5b04-490a-9065-90c6f1b60c59</t>
  </si>
  <si>
    <t>Зеленодольский район, пгт. Васильево, СНТ "Движенец"</t>
  </si>
  <si>
    <t>55.85171890258789; 48.68913650512695</t>
  </si>
  <si>
    <t>c673e315-cbad-4e84-ab90-d796f3f62566</t>
  </si>
  <si>
    <t>Зеленодольский район, пгт. Васильево,СНТ "Дружба"  89274024385</t>
  </si>
  <si>
    <t>55.824310302734375; 48.729496002197266</t>
  </si>
  <si>
    <t>62feb5af-9edd-419e-ac5f-c084750b1456</t>
  </si>
  <si>
    <t>Зеленодольский район, пгт. Васильево, СНТ "Здоровье" (89033060174 Звонить на этот номер, ворота откроют )</t>
  </si>
  <si>
    <t>55.8536376953125; 48.6690559387207</t>
  </si>
  <si>
    <t>fd6e97bb-8a5a-46bb-8ff7-3e01ce5a767b</t>
  </si>
  <si>
    <t>Зеленодольский район, пгт. Васильево (СНТ "Кожевник")</t>
  </si>
  <si>
    <t>55.82895278930664; 48.74428939819336</t>
  </si>
  <si>
    <t>a867d916-10ac-4f29-9518-1c8c97bbb6dd</t>
  </si>
  <si>
    <t>Зеленодольский район, пгт. Васильево, СНТ "Лесной"</t>
  </si>
  <si>
    <t>55.851097106933594; 48.6983642578125</t>
  </si>
  <si>
    <t>aef3315f-923c-4eaa-96c3-cb5c0e6c7a71</t>
  </si>
  <si>
    <t>Зеленодольский район, пгт. Васильево, СНТ "Лето"</t>
  </si>
  <si>
    <t>55.85158920288086; 48.703582763671875</t>
  </si>
  <si>
    <t>42e48fe4-f9ef-4da0-83ab-44ec582abacf</t>
  </si>
  <si>
    <t>Зеленодольский район, пгт. Васильево, СНТ "Локомотив"</t>
  </si>
  <si>
    <t>55.85154724121094; 48.691062927246094</t>
  </si>
  <si>
    <t>0b9b2902-7fa9-4646-9fe7-8001ab4c203d</t>
  </si>
  <si>
    <t>Зеленодольский район, пгт. Васильево (СНТ "Меховщик-2")</t>
  </si>
  <si>
    <t>55.839359283447266; 48.7277946472168</t>
  </si>
  <si>
    <t>5b3d537b-c1db-4c86-bfb4-53cb07b0bb6c</t>
  </si>
  <si>
    <t>Зеленодольский район пгт. Васильево  (СНТ ПОЛЯНКА)  89179316443 звонить!</t>
  </si>
  <si>
    <t>55.862335205078125; 48.67394256591797</t>
  </si>
  <si>
    <t>3a2ec8c9-24db-4508-bea0-ac90c5e5eaeb</t>
  </si>
  <si>
    <t>Зеленодольский район, пгт. Васильево (СНТ "Рябинушка")</t>
  </si>
  <si>
    <t>55.82945251464844; 48.73673629760742</t>
  </si>
  <si>
    <t>5f015f3a-44ac-422a-847e-eff2bfa6024b</t>
  </si>
  <si>
    <t>Зеленодольский район, пгт. Васильево, СНТ "Солнечный"</t>
  </si>
  <si>
    <t>55.85013198852539; 48.7069091796875</t>
  </si>
  <si>
    <t>21e3535c-56ed-458d-9a95-1f5dbc749a96</t>
  </si>
  <si>
    <t>Зеленодольский район, пгт. Васильево, СНТ "Фиалка"</t>
  </si>
  <si>
    <t>55.822288513183594; 48.736717224121094</t>
  </si>
  <si>
    <t>fb04f113-96f0-4866-b7cc-4605660227c7</t>
  </si>
  <si>
    <t>Зеленодольский район пгт. Васильево СОШ № 3 Набережная 17 (замок висит как муляж)</t>
  </si>
  <si>
    <t>55.82634353637695; 48.69924545288086</t>
  </si>
  <si>
    <t>ed2d6304-3165-4e79-adca-68669c1b90af</t>
  </si>
  <si>
    <t>Зеленодольский район, пгт Васильево, (территория нсо (СНТ) майский)</t>
  </si>
  <si>
    <t>55.8241081237793; 48.750518798828125</t>
  </si>
  <si>
    <t>9ae65919-2e47-4f78-982f-948c7fd5654f</t>
  </si>
  <si>
    <t>Зеленодольский  район, пгт. Васильево  (территория СНТ Союзхимпроект)</t>
  </si>
  <si>
    <t>55.836631774902344; 48.74018859863281</t>
  </si>
  <si>
    <t>e95b75c3-d139-40a1-a780-4de339bd58a6</t>
  </si>
  <si>
    <t>Зеленодольский район, пгт. Васильево, ул. Волжская, д. 2</t>
  </si>
  <si>
    <t>55.833457946777344; 48.65696334838867</t>
  </si>
  <si>
    <t>21c3495d-6eaa-4ca5-bf21-8d8131ba1167</t>
  </si>
  <si>
    <t>Зеленодольский  район,  пгт. Васильево, ул. Гоголя, д.43</t>
  </si>
  <si>
    <t>55.83870315551758; 48.68434524536133</t>
  </si>
  <si>
    <t>fbd7143d-2160-4ad9-a0f3-ab06ecfa4e4b</t>
  </si>
  <si>
    <t>Зеленодольский район, пгт. Васильево, ул. Гоголя, д. 49</t>
  </si>
  <si>
    <t>55.83899688720703; 48.68267822265625</t>
  </si>
  <si>
    <t>e882d451-9982-4e46-8eaf-6c0d5b6165df</t>
  </si>
  <si>
    <t>Зеленодольский район, пгт. Васильево, ул. Гоголя, д.52</t>
  </si>
  <si>
    <t>55.836669921875; 48.68478012084961</t>
  </si>
  <si>
    <t>3f74a342-c37a-4c5c-9ef5-bbe9326a7bfd</t>
  </si>
  <si>
    <t>Зеленодольский район, пгт. Васильево, ул. Дзержинского, д.1</t>
  </si>
  <si>
    <t>55.83660888671875; 48.70404815673828</t>
  </si>
  <si>
    <t>af309b00-cd91-43de-9cf5-fd7ef297fdae</t>
  </si>
  <si>
    <t>Зеленодольский район, пгт Васильево, ул. Дзержинского, д. 1 а с 8 утра ключи в магните</t>
  </si>
  <si>
    <t>55.8360481262207; 48.7042350769043</t>
  </si>
  <si>
    <t>86817a60-8c88-4836-bd68-e754c8470f77</t>
  </si>
  <si>
    <t>Зеленодольский район, пгт. Васильево, ул. Карла Маркса, д. 18 а   (Отдел полиции)</t>
  </si>
  <si>
    <t>55.82813262939453; 48.706626892089844</t>
  </si>
  <si>
    <t>f01ef4d5-21d4-44c4-9892-582f42364418</t>
  </si>
  <si>
    <t>Зеленодольский район,  пгт Васильево, ул. Карла Маркса, д. 40</t>
  </si>
  <si>
    <t>55.83089065551758; 48.71101760864258</t>
  </si>
  <si>
    <t>df65b3b1-dae8-4af0-8b86-9d90d5caa040</t>
  </si>
  <si>
    <t>Зеленодольский район, пгт. Васильево, ул. Космонавтов, 25 (работают с 08:30 до17:30)</t>
  </si>
  <si>
    <t>55.83875274658203; 48.670169830322266</t>
  </si>
  <si>
    <t>849d1472-3d08-4f1c-a003-9996c88cd252</t>
  </si>
  <si>
    <t>Зеленодольский район, пгт. Васильево, ул. Космонавтов, 48</t>
  </si>
  <si>
    <t>55.83583068847656; 48.683448791503906</t>
  </si>
  <si>
    <t>0b6c954b-c294-45d1-83d9-c6c61280763b</t>
  </si>
  <si>
    <t>Зеленодольский район,  пгт Васильево, ул. Космонавтов, д. 57</t>
  </si>
  <si>
    <t>55.835330963134766; 48.68204879760742</t>
  </si>
  <si>
    <t>a1aa572a-3b30-44a2-9d48-db45b2d50857</t>
  </si>
  <si>
    <t>Зеленодольский район, пгт. Васильево, ул. Лагерная, д. 13</t>
  </si>
  <si>
    <t>55.845279693603516; 48.68351364135742</t>
  </si>
  <si>
    <t>11262500-150b-4457-9c3f-532e61762e22</t>
  </si>
  <si>
    <t>Зеленодольский район, пгт. Васильево, ул. Лагерьная, 1а.</t>
  </si>
  <si>
    <t>55.842899322509766; 48.685943603515625</t>
  </si>
  <si>
    <t>b308386f-14e9-4bcb-a0dd-8533055d2c4b</t>
  </si>
  <si>
    <t>Зеленодольский район, пгт. Васильево, ул. Ленина, 28а желтый павильон, 89274130620</t>
  </si>
  <si>
    <t>55.8314208984375; 48.66397476196289</t>
  </si>
  <si>
    <t>2f70c338-844c-4cf1-8e9e-a789b3d23167</t>
  </si>
  <si>
    <t>Зеленодольский район, пгт. Васильево, ул. Ленина 43а</t>
  </si>
  <si>
    <t>55.83102035522461; 48.66239929199219</t>
  </si>
  <si>
    <t>277aa4ae-6900-40b7-a0e8-cc17351bf9b2</t>
  </si>
  <si>
    <t>Зеленодольский район, пгт. Васильево, ул. Ленина, д.1</t>
  </si>
  <si>
    <t>55.830196380615234; 48.67477035522461</t>
  </si>
  <si>
    <t>43a43f4f-c0f7-4b19-b075-ac45d412b025</t>
  </si>
  <si>
    <t>Зеленодольский район, пгт. Васильево, ул. Ленина, д. 19</t>
  </si>
  <si>
    <t>55.830848693847656; 48.666725158691406</t>
  </si>
  <si>
    <t>a1479ece-614e-4b0b-988f-acd99ca38a88</t>
  </si>
  <si>
    <t>Зеленодольский район, пгт. Васильево, ул. Ленина , д.24</t>
  </si>
  <si>
    <t>55.831565856933594; 48.66818618774414</t>
  </si>
  <si>
    <t>a106d95b-7d01-4f02-934a-25ff97600de4</t>
  </si>
  <si>
    <t>Зеленодольский район, пгт Васильево, ул. Ленина, д. 44</t>
  </si>
  <si>
    <t>55.83173751831055; 48.65849685668945</t>
  </si>
  <si>
    <t>c30542f9-0c34-4770-a80f-894a964a35b1</t>
  </si>
  <si>
    <t>Зеленодольский район, пгт Васильево, ул. Набережная, д.57</t>
  </si>
  <si>
    <t>55.82406997680664; 48.7097053527832</t>
  </si>
  <si>
    <t>45e8bb21-c6ee-45e3-99c0-1fdce6b48de0</t>
  </si>
  <si>
    <t>Зеленодольский район, пгт. Васильево, ул. Подстанция, д. 1/ПС Васильево</t>
  </si>
  <si>
    <t>55.8355712890625; 48.68088912963867</t>
  </si>
  <si>
    <t>79112c80-83d3-41cf-94d8-ed7c70c27272</t>
  </si>
  <si>
    <t>Зеленодольский район, пгт. Васильево, ул. Подстанция, д. 3</t>
  </si>
  <si>
    <t>55.836544036865234; 48.68013381958008</t>
  </si>
  <si>
    <t>4e820541-395d-4a81-a8d6-da2a7bb2e39d</t>
  </si>
  <si>
    <t>Зеленодольский район, пгт Васильево, ул. Привокзальная, 2а (Аптека, зайти в Аптеку) Строго с 8.00!!!!</t>
  </si>
  <si>
    <t>55.83698654174805; 48.70490646362305</t>
  </si>
  <si>
    <t>5842290b-2849-416d-be83-958110b46b33</t>
  </si>
  <si>
    <t>Зеленодольский район, пгт. Васильево, ул. Привокзальная, д. 20</t>
  </si>
  <si>
    <t>55.83818054199219; 48.711181640625</t>
  </si>
  <si>
    <t>7a19eedb-9560-46dd-abef-c026a9468938</t>
  </si>
  <si>
    <t>Зеленодольский район, пгт. Васильево, ул. Привокзальная, д. 2 А (с 8:00)</t>
  </si>
  <si>
    <t>55.8369255065918; 48.7032585144043</t>
  </si>
  <si>
    <t>cdf3de63-ee24-46ca-9ce8-1b0ed37cde5b</t>
  </si>
  <si>
    <t>Зеленодольский район, пгт. Васильево, ул. Придорожная, д. 82</t>
  </si>
  <si>
    <t>55.862979888916016; 48.665828704833984</t>
  </si>
  <si>
    <t>a1cbdb21-ddfd-4858-a4b8-63076bb98199</t>
  </si>
  <si>
    <t>Зеленодольский район, пгт. Васильево, ул. Проходная, 4</t>
  </si>
  <si>
    <t>55.835060119628906; 48.71788024902344</t>
  </si>
  <si>
    <t>030258e9-bb49-4c5e-afca-c2c0a71577bc</t>
  </si>
  <si>
    <t>Зеленодольский район, пгт Васильево, ул. Советская, д. 92</t>
  </si>
  <si>
    <t>55.8262939453125; 48.72043228149414</t>
  </si>
  <si>
    <t>4 шт. - Еженедельно в Пн,Ср,Чт,Сб</t>
  </si>
  <si>
    <t>b5cb925d-5cd5-4b5e-9d85-4cf5f0c10709</t>
  </si>
  <si>
    <t>Зеленодольский район, пгт. Васильево, ул. Спортивная, 24</t>
  </si>
  <si>
    <t>55.83476638793945; 48.65840530395508</t>
  </si>
  <si>
    <t>98ea2f1a-c5b8-48ee-b477-42654917ed16</t>
  </si>
  <si>
    <t>Зеленодольский район, пгт. Васильево, ул. Спортивная, д. 2</t>
  </si>
  <si>
    <t>55.835174560546875; 48.66612243652344</t>
  </si>
  <si>
    <t>d4321427-92a1-429a-98fb-fa5a2f3a8902</t>
  </si>
  <si>
    <t>Зеленодольский район, пгт. Васильево, ул.  Стахановская, 70</t>
  </si>
  <si>
    <t>55.83445739746094; 48.660423278808594</t>
  </si>
  <si>
    <t>d6986c23-f8f9-40ad-8c3f-b10bee20db58</t>
  </si>
  <si>
    <t>Зеленодольский район, пгт. Васильево, ул. Химлесхоз, д. 3 А</t>
  </si>
  <si>
    <t>55.841609954833984; 48.687095642089844</t>
  </si>
  <si>
    <t>b25ec51d-1142-4ad9-84f8-9736a57bdda2</t>
  </si>
  <si>
    <t>Зеленодольский район, пгт Васильево, ул. Чкалова, д. б/н</t>
  </si>
  <si>
    <t>55.835105895996094; 48.64774703979492</t>
  </si>
  <si>
    <t>52ee55a9-efae-4d4a-a852-cd20582fa2b8</t>
  </si>
  <si>
    <t>Зеленодольский район, пгт. Васильево, ул. Школьная, 28А  8-843-71-6-39-07 звонить откроют!</t>
  </si>
  <si>
    <t>55.83005905151367; 48.680152893066406</t>
  </si>
  <si>
    <t>50da1e73-85eb-40d6-9216-581e9eb36328</t>
  </si>
  <si>
    <t>Зеленодольский район, пгт Васильево, ул. Школьная, 44</t>
  </si>
  <si>
    <t>55.8291130065918; 48.678504943847656</t>
  </si>
  <si>
    <t>b0e04d80-83d8-4ce0-8202-ea4feda3a7dd</t>
  </si>
  <si>
    <t>Зеленодольский район, пгт. Васильево, ул. Школьная, д.  5</t>
  </si>
  <si>
    <t>55.83132553100586; 48.678733825683594</t>
  </si>
  <si>
    <t>8bff1b59-2bda-40ab-813f-2c99a9661aa9</t>
  </si>
  <si>
    <t>Зеленодольский район, пгт. Нижние Вязовые (АЛС Вязовые) Лодочная станция</t>
  </si>
  <si>
    <t>55.80546569824219; 48.534671783447266</t>
  </si>
  <si>
    <t>cf89d1a1-cf13-4d55-857c-775964ffe8c6</t>
  </si>
  <si>
    <t>Зеленодольский район, пгт. Нижние Вязовые около переправы 89033055241</t>
  </si>
  <si>
    <t>55.81651306152344; 48.51717758178711</t>
  </si>
  <si>
    <t>9808f5c9-bdd7-4364-b432-29bc0b812f39</t>
  </si>
  <si>
    <t>Зеленодольский район, пгт. Нижние Вязовые, переулок Пушкина</t>
  </si>
  <si>
    <t>55.79633712768555; 48.505550384521484</t>
  </si>
  <si>
    <t>95a28ac5-d5a3-4b76-9456-bf107e4540f0</t>
  </si>
  <si>
    <t>Зеленодольский район, пгт. Нижние Вязовые, ул. 40 лет Победы, 4 а</t>
  </si>
  <si>
    <t>55.792518615722656; 48.52212142944336</t>
  </si>
  <si>
    <t>2 шт. - Еженедельно в Пн,Чт,Вс</t>
  </si>
  <si>
    <t>b1246ab4-801c-44a2-a5c6-f3aeb2efea8e</t>
  </si>
  <si>
    <t>Зеленодольский район, пгт. Нижние Вязовые, ул. 40 лет Победы, д. 22 А</t>
  </si>
  <si>
    <t>55.79144287109375; 48.51374053955078</t>
  </si>
  <si>
    <t>4c4bb003-7b1e-45ec-8f45-dc70ac4fe874</t>
  </si>
  <si>
    <t>Зеленодольский район, пгт. Нижние Вязовые, ул. 50 лет Победы, д. 48</t>
  </si>
  <si>
    <t>55.79647445678711; 48.51318359375</t>
  </si>
  <si>
    <t>b3653d7f-9bbb-499f-8dbc-5dc05e96357c</t>
  </si>
  <si>
    <t>Зеленодольский район, пгт. Нижние Вязовые, ул. Большая Кочемировская, д. 115</t>
  </si>
  <si>
    <t>55.78263473510742; 48.525089263916016</t>
  </si>
  <si>
    <t>78b3ca9a-beb1-4fb5-a6fc-d0897d5e1291</t>
  </si>
  <si>
    <t>Зеленодольский район, пгт. Нижние Вязовые, ул. Большая Кочемировская, д. 2</t>
  </si>
  <si>
    <t>55.79250717163086; 48.52571105957031</t>
  </si>
  <si>
    <t>af46cefd-2e2c-4f00-a260-37f3008b4d80</t>
  </si>
  <si>
    <t>Зеленодольский район, пгт. Нижние Вязовые, ул. Большая Юртовская</t>
  </si>
  <si>
    <t>55.794586181640625; 48.520992279052734</t>
  </si>
  <si>
    <t>917e0714-afaf-4f36-818a-03e0df760ae4</t>
  </si>
  <si>
    <t>Зеленодольский район, пгт. Нижние Вязовые, ул. Ветровая, д. 1</t>
  </si>
  <si>
    <t>55.80722427368164; 48.51292037963867</t>
  </si>
  <si>
    <t>f4e620b6-bf9b-4b7a-8299-f60377f7dcf1</t>
  </si>
  <si>
    <t>Зеленодольский район, пгт. Нижние Вязовые, ул. Гоголя, д. 1</t>
  </si>
  <si>
    <t>55.80718231201172; 48.51459884643555</t>
  </si>
  <si>
    <t>f2411ad0-370f-45e2-8bc9-5adc3071e379</t>
  </si>
  <si>
    <t>Зеленодольский район, пгт. Нижние Вязовые, ул. Железнодорожников, д. 2</t>
  </si>
  <si>
    <t>55.79014587402344; 48.523475646972656</t>
  </si>
  <si>
    <t>e6a99d7b-4d9d-4a5c-895e-24ff2d5cbd6b</t>
  </si>
  <si>
    <t>Зеленодольский район, пгт. Нижние Вязовые, ул. Железнодорожников , д. 28</t>
  </si>
  <si>
    <t>55.78717041015625; 48.52308654785156</t>
  </si>
  <si>
    <t>91aec476-28d4-406b-822d-457c900426f4</t>
  </si>
  <si>
    <t>Зеленодольский район, пгт. Нижние Вязовые, ул. Железнодорожников, д. 54 а</t>
  </si>
  <si>
    <t>55.78653335571289; 48.52479934692383</t>
  </si>
  <si>
    <t>6877066e-4583-453b-8f53-b0116ec6cbff</t>
  </si>
  <si>
    <t>Зеленодольский район, пгт. Нижние Вязовые, ул. Западная, д. 1</t>
  </si>
  <si>
    <t>55.80739974975586; 48.5112419128418</t>
  </si>
  <si>
    <t>af14537c-d337-43a1-b211-417c2db509f5</t>
  </si>
  <si>
    <t>Зеленодольский район, пгт. Нижние Вязовые, ул. Калинина, д. 52</t>
  </si>
  <si>
    <t>55.816471099853516; 48.48432540893555</t>
  </si>
  <si>
    <t>9f0ff9dc-bf5c-475d-b314-dbf1b863f198</t>
  </si>
  <si>
    <t>Зеленодольский район, пгт. Нижние Вязовые, ул. Карла Маркса</t>
  </si>
  <si>
    <t>55.785335540771484; 48.52815628051758</t>
  </si>
  <si>
    <t>ec5db462-75bb-43e2-8765-7ed766dac7d6</t>
  </si>
  <si>
    <t>Зеленодольский район, пгт. Нижние Вязовые, ул. Кирова</t>
  </si>
  <si>
    <t>55.78683090209961; 48.53107452392578</t>
  </si>
  <si>
    <t>1738b7a8-d3de-4ea1-8591-7c97188a6be2</t>
  </si>
  <si>
    <t>Зеленодольский район, пгт. Нижние Вязовые, ул. Колхозная</t>
  </si>
  <si>
    <t>55.81367111206055; 48.510589599609375</t>
  </si>
  <si>
    <t>f69e547d-b905-48cc-8289-46c4e895e86d</t>
  </si>
  <si>
    <t>Зеленодольский район, пгт. Нижние Вязовые, ул. Коммунальная, д. 15</t>
  </si>
  <si>
    <t>55.809139251708984; 48.52021026611328</t>
  </si>
  <si>
    <t>b85e3791-ba52-408d-b06b-8f524945cc3c</t>
  </si>
  <si>
    <t>Зеленодольский район, пгт. Нижние Вязовые, ул. Комсомольская, д. 14</t>
  </si>
  <si>
    <t>55.79408264160156; 48.528377532958984</t>
  </si>
  <si>
    <t>e83f058c-3bea-421a-bf02-a6a224b68348</t>
  </si>
  <si>
    <t>Зеленодольский район, пгт. Нижние Вязовые, ул. Комсомольская, д. 16</t>
  </si>
  <si>
    <t>55.791175842285156; 48.528263092041016</t>
  </si>
  <si>
    <t>6106244a-caa7-4f30-ac29-47ee340e2fa6</t>
  </si>
  <si>
    <t>Зеленодольский район, пгт.  Нижние Вязовые, ул. Комсомольская, д. 17</t>
  </si>
  <si>
    <t>55.7923583984375; 48.52864456176758</t>
  </si>
  <si>
    <t>c5ae5e4b-20d3-4193-9ba3-d8e6a4969bdc</t>
  </si>
  <si>
    <t>Зеленодольский район, пгт. Нижние Вязовые , ул. Комсомольская улица, д. 3</t>
  </si>
  <si>
    <t>55.795082092285156; 48.528892517089844</t>
  </si>
  <si>
    <t>e012f23f-d538-4d1a-ad6c-06bdcd5a5638</t>
  </si>
  <si>
    <t>Зеленодольский район, пгт. Нижние Вязовые, ул. Кузнечная, д. 1а</t>
  </si>
  <si>
    <t>55.80445861816406; 48.52619171142578</t>
  </si>
  <si>
    <t>e5c731bb-32cb-4532-b6fd-02b6b158fc30</t>
  </si>
  <si>
    <t>Зеленодольский район, пгт. Нижние Вязовые, ул. Куйбышева, д. 17</t>
  </si>
  <si>
    <t>55.79753494262695; 48.5203742980957</t>
  </si>
  <si>
    <t>2 шт. - Еженедельно в Пн,Ср,Вс</t>
  </si>
  <si>
    <t>a10906eb-9912-4237-8168-62d79b0963b7</t>
  </si>
  <si>
    <t>Зеленодольский район, пгт. Нижние Вязовые, ул. Куйбышева, д. 59</t>
  </si>
  <si>
    <t>55.801395416259766; 48.52228546142578</t>
  </si>
  <si>
    <t>73a66a35-401d-4296-9ee7-67c90af0d8d3</t>
  </si>
  <si>
    <t>Зеленодольский район, пгт. Нижние Вязовые, ул. Ленина, д. 2 а</t>
  </si>
  <si>
    <t>55.809207916259766; 48.50297927856445</t>
  </si>
  <si>
    <t>c710ba39-df5d-4742-96a3-ccccd3bc3354</t>
  </si>
  <si>
    <t>Зеленодольский район, пгт. Нижние Вязовые, ул. Ленина, д. 30</t>
  </si>
  <si>
    <t>55.81072998046875; 48.508209228515625</t>
  </si>
  <si>
    <t>9498d510-0bc2-4211-bb71-6ba1a83b1506</t>
  </si>
  <si>
    <t>Зеленодольский район, пгт. Нижние Вязовые, ул. Мира, д. 20</t>
  </si>
  <si>
    <t>55.784488677978516; 48.51585388183594</t>
  </si>
  <si>
    <t>ced3f8d6-53d9-4a9f-be38-a39de413c468</t>
  </si>
  <si>
    <t>Зеленодольский район, пгт. Нижние Вязовые, ул. Мира, д. 23</t>
  </si>
  <si>
    <t>55.7828369140625; 48.517364501953125</t>
  </si>
  <si>
    <t>472a89cd-1b05-4413-84fd-c62ea2e858e0</t>
  </si>
  <si>
    <t>Зеленодольский район, пгт. Нижние Вязовые, ул. Панфилова, д. 6</t>
  </si>
  <si>
    <t>55.812957763671875; 48.52151107788086</t>
  </si>
  <si>
    <t>fc1f145e-3af6-4e1d-9ef3-e8711af700b6</t>
  </si>
  <si>
    <t>Зеленодольский район, пгт Нижние Вязовые, ул. Панфилова, д. 8</t>
  </si>
  <si>
    <t>55.81133270263672; 48.523902893066406</t>
  </si>
  <si>
    <t>0ddb62d9-2474-4a90-b3ea-362ef7715f96</t>
  </si>
  <si>
    <t>Зеленодольский район, пгт. Нижние Вязовые, ул. Первомайская</t>
  </si>
  <si>
    <t>55.79876708984375; 48.5252799987793</t>
  </si>
  <si>
    <t>f44e28d1-925f-42bb-8a4d-3e2c8dcc86ae</t>
  </si>
  <si>
    <t>Зеленодольский район, пгт. Нижние Вязовые, ул. Первомайская , д. 15, вокзал станции Свияжск (89375212224)</t>
  </si>
  <si>
    <t>55.79728698730469; 48.526004791259766</t>
  </si>
  <si>
    <t>985c7e04-57c6-4d69-b9b6-0cb270a9edd5</t>
  </si>
  <si>
    <t>Зеленодольский район, пгт. Нижние Вязовые, ул. Первомайская, д. 26 (Магнит)</t>
  </si>
  <si>
    <t>55.799591064453125; 48.52603530883789</t>
  </si>
  <si>
    <t>8bdd490c-90bc-407a-873e-bf4ad15b03b9</t>
  </si>
  <si>
    <t>Зеленодольский район, пгт. Нижние Вязовые, ул. Первомайская, д. 30</t>
  </si>
  <si>
    <t>55.7989387512207; 48.525840759277344</t>
  </si>
  <si>
    <t>4d751766-6714-43a5-b23c-3c8e0557897b</t>
  </si>
  <si>
    <t>Зеленодольский район,  пгт. Нижние Вязовые, ул. Первомайская, д. 49</t>
  </si>
  <si>
    <t>55.79413986206055; 48.525054931640625</t>
  </si>
  <si>
    <t>a91348b7-d8a2-42c3-99af-6aff3f369ca7</t>
  </si>
  <si>
    <t>Зеленодольский район, пгт. Нижние Вязовые, ул. Первомайская, д. 54</t>
  </si>
  <si>
    <t>55.79723358154297; 48.52485275268555</t>
  </si>
  <si>
    <t>a03b5d70-953f-479a-bceb-dba2b835dc84</t>
  </si>
  <si>
    <t>Зеленодольский район, пгт. Нижние Вязовые, ул. Первомайская, д. 68 (89063245470)</t>
  </si>
  <si>
    <t>55.794212341308594; 48.52363967895508</t>
  </si>
  <si>
    <t>df92f772-85d6-4587-af10-24e6ae34dbfd</t>
  </si>
  <si>
    <t>Зеленодольский район,  пгт. Нижние Вязовые, ул. Первомайская, д. 70</t>
  </si>
  <si>
    <t>55.79305648803711; 48.52336883544922</t>
  </si>
  <si>
    <t>b0bac884-791b-4445-90b3-dce90e7f1f4a</t>
  </si>
  <si>
    <t>Зеленодольский район, пгт. Нижние Вязовые, ул. Первомайская, д. 9</t>
  </si>
  <si>
    <t>55.80064010620117; 48.526729583740234</t>
  </si>
  <si>
    <t>d39e6309-3674-4a70-8ecd-82c3d5d7222e</t>
  </si>
  <si>
    <t>Зеленодольский район, пгт. Нижние Вязовые, ул. Первомайская, ул. 45</t>
  </si>
  <si>
    <t>55.79552459716797; 48.525299072265625</t>
  </si>
  <si>
    <t>7318cfbc-4331-4a36-9bb5-38d94cc112b0</t>
  </si>
  <si>
    <t>Зеленодольский район, пгт. Нижние Вязовые, ул. Садовая , д. 5</t>
  </si>
  <si>
    <t>55.80415725708008; 48.51970291137695</t>
  </si>
  <si>
    <t>9a0c881e-81f8-4f28-ad07-3c06f3d39929</t>
  </si>
  <si>
    <t>Зеленодольский район, пгт. Нижние Вязовые, ул. Свердлова</t>
  </si>
  <si>
    <t>55.81228256225586; 48.50956344604492</t>
  </si>
  <si>
    <t>50a95cdc-fa5f-4975-b5da-56f277f5d1a6</t>
  </si>
  <si>
    <t>Зеленодольский район, п.г.т. Нижние Вязовые, ул. Советская, д. 108 !!!!ОБЯЗАТЕЛЬНО ПОЗВОНИТЬ 8-967-367-55-16 (89503170996)</t>
  </si>
  <si>
    <t>55.79487609863281; 48.52169418334961</t>
  </si>
  <si>
    <t>e95191e2-e775-4e74-a26f-2a3568016ec0</t>
  </si>
  <si>
    <t>Зеленодольский район, пгт. Нижние Вязовые, ул. Школьная, д. 10</t>
  </si>
  <si>
    <t>55.80705261230469; 48.5174446105957</t>
  </si>
  <si>
    <t>f798753e-69cd-4b84-91a1-b24ab9d71ee6</t>
  </si>
  <si>
    <t>Зеленодольский район, пгт. Нижние Вязовые, ул. Школьная, д. 2</t>
  </si>
  <si>
    <t>55.80953598022461; 48.514366149902344</t>
  </si>
  <si>
    <t>62df0ae5-18ec-4455-a99b-e7c12c2459b2</t>
  </si>
  <si>
    <t>Зеленодольский район, пгт. Нижние Вязовые, ул. Шоссейная, д. 1 б</t>
  </si>
  <si>
    <t>55.80803680419922; 48.52212142944336</t>
  </si>
  <si>
    <t>9fbf4a78-9cf3-422c-b4ea-d65033b9530b</t>
  </si>
  <si>
    <t>Зеленодольский район, пгт. Нижние Вязовые, ул. Юдина</t>
  </si>
  <si>
    <t>55.789981842041016; 48.52958297729492</t>
  </si>
  <si>
    <t>03359ed7-a00d-4a35-b900-5f39a719d4f7</t>
  </si>
  <si>
    <t>Зеленодольский район, п. Местечко Раифа (спецучилище) (время вывоза с 9.00-12.30 или 14.00-15.45 или 18.30-19.30)</t>
  </si>
  <si>
    <t>55.90370178222656; 48.72917556762695</t>
  </si>
  <si>
    <t>39e67c76-c0c0-4992-9749-7cc693b3c67e</t>
  </si>
  <si>
    <t>Зеленодольский район, п. Новониколаевкий, ул. Центральная, д. 41 +79274242323 88432402266</t>
  </si>
  <si>
    <t>55.893245697021484; 48.96215057373047</t>
  </si>
  <si>
    <t>62024c64-1235-4cba-8aa5-dc7f5a4ae4ef</t>
  </si>
  <si>
    <t>Зеленодольский район, п.  Новониколаевский</t>
  </si>
  <si>
    <t>55.8987922668457; 48.96452331542969</t>
  </si>
  <si>
    <t>d4ba4e35-dcf7-406c-a19e-bd7fc10eef1b</t>
  </si>
  <si>
    <t>Зеленодольский район, п. Новониколаевский 89872846805</t>
  </si>
  <si>
    <t>55.89634323120117; 48.96868133544922</t>
  </si>
  <si>
    <t>0210d708-f2c8-4ec4-88f0-6adaf29a2bb6</t>
  </si>
  <si>
    <t>Зеленодольский район, п. Новониколаевский, ул. Овражная 6 А</t>
  </si>
  <si>
    <t>55.89557647705078; 48.96748733520508</t>
  </si>
  <si>
    <t>88dc014a-6787-414d-bbc9-bea2119939ac</t>
  </si>
  <si>
    <t>Зеленодольский район, п. Новониколаевский, ул. Овражная, д. 1</t>
  </si>
  <si>
    <t>55.897457122802734; 48.96909713745117</t>
  </si>
  <si>
    <t>72d7958f-4b8c-47a7-90d6-b66ba0159a52</t>
  </si>
  <si>
    <t>Зеленодольский район, п. Новониколаевский, ул. Овражная, д. 4</t>
  </si>
  <si>
    <t>55.89802551269531; 48.96675109863281</t>
  </si>
  <si>
    <t>bbf74187-3448-48c6-bd87-de26c18e138b</t>
  </si>
  <si>
    <t>Зеленодольский район, п. Новониколаевский, ул. Овражная, д. 4 С УТРА ЗАБИРАТЬ! 4-5Ч (РОГАДКА)</t>
  </si>
  <si>
    <t>55.898216247558594; 48.966712951660156</t>
  </si>
  <si>
    <t>5b34aba4-8754-4b4c-8840-a751e8750bed</t>
  </si>
  <si>
    <t>Зеленодольский  район, п. Новониколаевский, ул. Строительная, д. 8 А     89872900510</t>
  </si>
  <si>
    <t>55.89929962158203; 48.96445083618164</t>
  </si>
  <si>
    <t>7bb311a6-45b5-4245-90a8-a86e1f555174</t>
  </si>
  <si>
    <t>Зеленодольский район, п. Новониколаевский, ул. Центральная, д. 19 а    +79656021121, работают с 9:00, раньше не приезжать.</t>
  </si>
  <si>
    <t>55.896976470947266; 48.96193313598633</t>
  </si>
  <si>
    <t>b3bd5d8f-53c6-4a44-88e9-3be13ce0e356</t>
  </si>
  <si>
    <t>Зеленодольский район, п. Новониколаевский, ул. Центральная, д. 22, 89033445182 магазин Верный, вывоз мусора строго с 08:00 до 22:00 ( ночью магазин закрыт)</t>
  </si>
  <si>
    <t>55.89655303955078; 48.96396255493164</t>
  </si>
  <si>
    <t>9020b25e-8e75-432c-8792-ee5eb1fc899e</t>
  </si>
  <si>
    <t>Зеленодольский район, п. Новониколаевский, ул. Яна-Урам, д. 2 (с 7.00 до 17.00. Тел: +79033428642)</t>
  </si>
  <si>
    <t>55.89723205566406; 48.966033935546875</t>
  </si>
  <si>
    <t>8ebeded2-019b-441d-9d75-f4da0921c276</t>
  </si>
  <si>
    <t>Зеленодольский район, п. Октябрьский (89372880970 Владимир Иванович, за полчаса звонить)</t>
  </si>
  <si>
    <t>55.79507827758789; 48.839881896972656</t>
  </si>
  <si>
    <t>3fe7ba27-0b9b-4378-a37e-ca833a9f2a05</t>
  </si>
  <si>
    <t>Зеленодольский район, п. Октябрьский, (не забирать раньше 7:00 , 89179292770)</t>
  </si>
  <si>
    <t>55.82767868041992; 48.81098556518555</t>
  </si>
  <si>
    <t>25b94950-6e6a-4104-937f-a2d730a159b5</t>
  </si>
  <si>
    <t>Зеленодольский район, п. Октябрьский, ул. АОЭ, д. 14</t>
  </si>
  <si>
    <t>55.84133529663086; 48.815975189208984</t>
  </si>
  <si>
    <t>a0c71236-7e99-402f-97a8-75db5882e488</t>
  </si>
  <si>
    <t>Зеленодольский район, п. Октябрьский, ул. Гагарина, д. 54 А</t>
  </si>
  <si>
    <t>55.82802200317383; 48.7991828918457</t>
  </si>
  <si>
    <t>ff75df37-a672-4d27-a367-e10597f079a1</t>
  </si>
  <si>
    <t>Зеленодольский район, п. Октябрьский, ул. Зеленая, д. 1</t>
  </si>
  <si>
    <t>55.83365249633789; 48.780189514160156</t>
  </si>
  <si>
    <t>cbc57c89-cce2-4159-8088-6aa394527e7e</t>
  </si>
  <si>
    <t>Зеленодольский район, п. Октябрьский, ул. Набережная 2</t>
  </si>
  <si>
    <t>55.82826614379883; 48.79533767700195</t>
  </si>
  <si>
    <t>c1769578-b1d6-49a2-b5ad-50a5e6de6505</t>
  </si>
  <si>
    <t>Зеленодольский район, п. Октябрьский, ул. Спортивная, д. 36</t>
  </si>
  <si>
    <t>55.82476043701172; 48.772945404052734</t>
  </si>
  <si>
    <t>c8a855f8-7d34-4e4d-a2c8-2ddc019e0711</t>
  </si>
  <si>
    <t>Зеленодольский район, пос. Булатово, ул. Светлая, д. 8</t>
  </si>
  <si>
    <t>55.623931884765625; 48.306209564208984</t>
  </si>
  <si>
    <t>5d3fd6a7-6006-474e-86ed-76bc59c3ce8c</t>
  </si>
  <si>
    <t>Зеленодольский район, пос. Булатово, ул. Совхозная, д. 1</t>
  </si>
  <si>
    <t>55.621212005615234; 48.302974700927734</t>
  </si>
  <si>
    <t>dd8cfdc8-1d13-44d4-a776-8530cd04da75</t>
  </si>
  <si>
    <t>Зеленодольский район, поселок ж/д разъезда Албаба, ул. Железнодорожная (89625558895 Гульнара)</t>
  </si>
  <si>
    <t>55.60751724243164; 48.33646011352539</t>
  </si>
  <si>
    <t>e91778eb-3425-40e1-8220-c04f57402b55</t>
  </si>
  <si>
    <t>Зеленодольский район, пос. ж/д разъезда Албаба (ООО "НУРЛАТДОРСТРОЙ")</t>
  </si>
  <si>
    <t>55.6113166809082; 48.33891296386719</t>
  </si>
  <si>
    <t>f6b80a1e-bf34-4949-a389-c29faeb90963</t>
  </si>
  <si>
    <t>Зеленодольский район, п. Осиново, ул. Юбилейная, д. 37 , к. Б</t>
  </si>
  <si>
    <t>55.88343048095703; 48.884403228759766</t>
  </si>
  <si>
    <t>c9ecd710-e3fd-4a10-9abb-4969e52b4d7e</t>
  </si>
  <si>
    <t xml:space="preserve">Зеленодольский  район, придорожная полоса на 124 кмю+950 м слева автодороги А-295 Йошкар-Ола-Зеленодольск,автодорога М-7 </t>
  </si>
  <si>
    <t>55.86185073852539; 48.83451843261719</t>
  </si>
  <si>
    <t>481f0e7e-94ae-4f8f-815e-2804ad99b17a</t>
  </si>
  <si>
    <t>Зеленодольский  район, примерно в 2280 м. от Комбината "Междуречье" по направлению на запад</t>
  </si>
  <si>
    <t>55.8451042175293; 48.404441833496094</t>
  </si>
  <si>
    <t>9d465609-0374-4cb1-96a5-378c98779eef</t>
  </si>
  <si>
    <t>Зеленодольский район,  Промышленная площадка Зеленодольск п/р, д. 16, к.2</t>
  </si>
  <si>
    <t>55.85322189331055; 48.84269714355469</t>
  </si>
  <si>
    <t>3ffbd8ea-821c-46dc-b6e4-177bacf37e28</t>
  </si>
  <si>
    <t>Зеленодольский  район, Промышленная площадка Зеленодольск п/р, д.3</t>
  </si>
  <si>
    <t>55.8477668762207; 48.8420295715332</t>
  </si>
  <si>
    <t>5bbb5f8e-ff0b-4fd0-a001-87a9664608fc</t>
  </si>
  <si>
    <t>Зеленодольский район, Промышленная площадка Зеленодольск п/р, д. 4 (тел.: 89047613578)</t>
  </si>
  <si>
    <t>55.85445785522461; 48.85041046142578</t>
  </si>
  <si>
    <t>7e98892b-ccec-414f-b0f3-f18b54d0fe1c</t>
  </si>
  <si>
    <t xml:space="preserve"> Зеленодольский район, Ремплер с, на северо-восток, д.</t>
  </si>
  <si>
    <t>55.873680114746094; 48.923255920410156</t>
  </si>
  <si>
    <t>8885f700-30f5-4055-b466-1bc85e082eda</t>
  </si>
  <si>
    <t>Зеленодольский район, с. Айша, ул. Заовражная, д. 106</t>
  </si>
  <si>
    <t>55.867610931396484; 48.63457107543945</t>
  </si>
  <si>
    <t>73112aeb-bc0b-414f-94d6-abe7cbf8ddeb</t>
  </si>
  <si>
    <t>Зеленодольский район, с. Айша, ул. Кооперативная, д. 25А</t>
  </si>
  <si>
    <t>55.87184143066406; 48.62955093383789</t>
  </si>
  <si>
    <t>b220d1ff-344b-48c6-b239-a64a492546e7</t>
  </si>
  <si>
    <t>Зеленодольский район, с. Айша, ул. Кооперативная, д. 27</t>
  </si>
  <si>
    <t>55.872154235839844; 48.633995056152344</t>
  </si>
  <si>
    <t>70994511-76c3-432b-87be-46508bd4693a</t>
  </si>
  <si>
    <t>Зеленодольский район, с. Айша, ул. Молодежная, д. 60</t>
  </si>
  <si>
    <t>55.869972229003906; 48.62987518310547</t>
  </si>
  <si>
    <t>07659cab-209d-493c-bd1d-73e441a410af</t>
  </si>
  <si>
    <t>Зеленодольский район, с. Айша, ул. Школьная, д. 10 (+79003241100) магазин пятерочка</t>
  </si>
  <si>
    <t>55.87114334106445; 48.631961822509766</t>
  </si>
  <si>
    <t>0c703496-f3a5-4326-a5ad-c7cf42e014cd</t>
  </si>
  <si>
    <t>Зеленодольский район, с. Айша, ул. Школьная, д. 92</t>
  </si>
  <si>
    <t>55.871089935302734; 48.636226654052734</t>
  </si>
  <si>
    <t>ddcf60a4-6137-476f-97d7-0c6e881a83b6</t>
  </si>
  <si>
    <t>Зеленодольский район,  с. Акзигитово, ул. Джалиля</t>
  </si>
  <si>
    <t>55.640995025634766; 48.06816482543945</t>
  </si>
  <si>
    <t>ae92e821-543b-4328-af76-b173606727d7</t>
  </si>
  <si>
    <t>Зеленодольский район, с. Акзигитово, ул. Суворова</t>
  </si>
  <si>
    <t>55.644290924072266; 48.06631088256836</t>
  </si>
  <si>
    <t>ae18ff16-33a0-4438-a3e6-d8cc7ebd7474</t>
  </si>
  <si>
    <t>Зеленодольский район, с. Акзигитово, ул. Центральная</t>
  </si>
  <si>
    <t>55.64078903198242; 48.06499099731445</t>
  </si>
  <si>
    <t>20970c33-6b3c-446d-a1da-d9ac90ebfae0</t>
  </si>
  <si>
    <t>Зеленодольский район, с. Бакрче, ул. Ленина</t>
  </si>
  <si>
    <t>55.62058639526367; 48.11396408081055</t>
  </si>
  <si>
    <t>b2e04c7f-9c02-4ea6-9456-34770c53ed93</t>
  </si>
  <si>
    <t>Зеленодольский район, с. Б.Ачасыры, д. Татарстана д. 40</t>
  </si>
  <si>
    <t>55.70955276489258; 48.34571075439453</t>
  </si>
  <si>
    <t>cc0b6e20-4b90-43fc-a6e6-af6c9929860d</t>
  </si>
  <si>
    <t>Зеленодольский район, с. Б.Ачасыры, Татарстана, д. 56</t>
  </si>
  <si>
    <t>55.71088409423828; 48.34112548828125</t>
  </si>
  <si>
    <t>866300d2-c7e7-447d-9bbd-20b88c90f551</t>
  </si>
  <si>
    <t>Зеленодольский район,  с. Б. Ачасыры, ул. Кооперативная, д. 1</t>
  </si>
  <si>
    <t>55.71031188964844; 48.35172653198242</t>
  </si>
  <si>
    <t>2 шт. - Каждый 14 день начиная с 2022-10-13 следующий вывоз 2023-02-02</t>
  </si>
  <si>
    <t>68fb0cce-82dd-46ac-b803-e14a9b0d879c</t>
  </si>
  <si>
    <t>Зеленодольский район, с. Б. Ачасыры, ул.  Кооперативная, д. 26</t>
  </si>
  <si>
    <t>55.71153259277344; 48.342376708984375</t>
  </si>
  <si>
    <t>5d691d21-80c1-400e-958d-a703c43b413f</t>
  </si>
  <si>
    <t>Зеленодольский район, с. Б. Ачасыры, ул. Ленина, д. 11</t>
  </si>
  <si>
    <t>55.70774459838867; 48.341102600097656</t>
  </si>
  <si>
    <t>b31671d9-b2e9-4e8b-9720-2900734acd6f</t>
  </si>
  <si>
    <t>Зеленодольский район, с. Б.Ачасыры, ул. Ленина, д. 21</t>
  </si>
  <si>
    <t>55.7065544128418; 48.34483337402344</t>
  </si>
  <si>
    <t>2c96c8db-c7c3-42d6-bcca-d67a97412654</t>
  </si>
  <si>
    <t>Зеленодольский район, с. Б. Ачасыры, ул. Ленина, д. 43</t>
  </si>
  <si>
    <t>55.705013275146484; 48.3487434387207</t>
  </si>
  <si>
    <t>b750dc2c-44d7-40bc-a460-1d1763be1ec4</t>
  </si>
  <si>
    <t>Зеленодольский район, с. Б.Ачасыры, ул. Татарстана, д. 23</t>
  </si>
  <si>
    <t>55.706932067871094; 48.350399017333984</t>
  </si>
  <si>
    <t>990e8134-c33b-437d-a984-32d3016556cd</t>
  </si>
  <si>
    <t>Зеленодольский район, с. Б. Ачасыры, ул. Татарстана, д. 3 - 5</t>
  </si>
  <si>
    <t>55.708221435546875; 48.347843170166016</t>
  </si>
  <si>
    <t>cc6a9ec1-303f-490c-b533-55491a94cd0e</t>
  </si>
  <si>
    <t>Зеленодольский район, с. Б.Ачасыры, ул. Татарстана, д. 38</t>
  </si>
  <si>
    <t>55.70602035522461; 48.35426712036133</t>
  </si>
  <si>
    <t>aa847f85-e8f2-4ac8-81ca-057a2fb8da6d</t>
  </si>
  <si>
    <t>Зеленодольский район, с. Б.Ачасыры, ул. Татарстана, д. 66</t>
  </si>
  <si>
    <t>55.71274185180664; 48.339088439941406</t>
  </si>
  <si>
    <t>c18b8d00-27a8-4cfe-a95e-d71f261a01a4</t>
  </si>
  <si>
    <t>Зеленодольский район, с. Б. Ачасыры, ул. Тукая, д. 11</t>
  </si>
  <si>
    <t>55.7020263671875; 48.34465408325195</t>
  </si>
  <si>
    <t>123aa62b-7d24-499c-9a6f-5802c692d13e</t>
  </si>
  <si>
    <t>Зеленодольский район, с. Б.Ачасыры, ул. Тукая, д. 37</t>
  </si>
  <si>
    <t>55.70439910888672; 48.34529113769531</t>
  </si>
  <si>
    <t>c1358fdf-dd72-4274-b70d-190978356406</t>
  </si>
  <si>
    <t>Зеленодольский район, с. Б. Ачасыры, ул. Центральная, 14 а</t>
  </si>
  <si>
    <t>55.70598220825195; 48.349578857421875</t>
  </si>
  <si>
    <t>dda0badb-a691-4a96-8849-ee6c2048accb</t>
  </si>
  <si>
    <t>Зеленодольский район, с. Б.Ачасыры, ул. Центральная, 22 а</t>
  </si>
  <si>
    <t>55.70782470703125; 48.34565734863281</t>
  </si>
  <si>
    <t>266242c8-9409-4d41-b687-f56101115877</t>
  </si>
  <si>
    <t>Зеленодольский район, с. Б.Ачасыры, ул. Центральная, д. 1</t>
  </si>
  <si>
    <t>55.70481872558594; 48.35311508178711</t>
  </si>
  <si>
    <t>2 шт. - Каждую 1 ,3 неделю в Чт</t>
  </si>
  <si>
    <t>588f43fb-80f4-4664-8dff-d13021841fd0</t>
  </si>
  <si>
    <t>Зеленодольский район, с. Б. Ачасыры, ул. Центральная, д. 27</t>
  </si>
  <si>
    <t>55.70735168457031; 48.34645462036133</t>
  </si>
  <si>
    <t>bb779b79-4855-478b-97a6-0ae861e75fa5</t>
  </si>
  <si>
    <t>Зеленодольский район, с. Б. Ачасыры, ул. Центральная, д. 42</t>
  </si>
  <si>
    <t>55.70922088623047; 48.337303161621094</t>
  </si>
  <si>
    <t>e90e8cd3-c89a-451d-8c62-06f9a0795c90</t>
  </si>
  <si>
    <t>Зеленодольский район, с. Б. Ачасыры, ул. Центральная, д. 67</t>
  </si>
  <si>
    <t>55.71168518066406; 48.337520599365234</t>
  </si>
  <si>
    <t>f1388ce3-adf8-48fc-ac93-efcfbcec4111</t>
  </si>
  <si>
    <t>Зеленодольский район,  с. Бело-Безводное, ул. Булгар  д.1Б/1</t>
  </si>
  <si>
    <t>55.9292106628418; 48.75925064086914</t>
  </si>
  <si>
    <t>796b7652-7232-4fd7-a001-618d2bff08fd</t>
  </si>
  <si>
    <t>Зеленодольский район, с. Большие Ачасыры, ул. Центральная, д. 46</t>
  </si>
  <si>
    <t>55.71021270751953; 48.3392333984375</t>
  </si>
  <si>
    <t>a952584d-95aa-492e-95b8-04fd6b89379f</t>
  </si>
  <si>
    <t>Зеленодольский  район, с. Большие Ключинское, контактное лицо: Василий Николаевич 8-937-593-63-52</t>
  </si>
  <si>
    <t>55.97550582885742; 48.776100158691406</t>
  </si>
  <si>
    <t>021cfd6b-8230-4845-9086-5cde861241e3</t>
  </si>
  <si>
    <t>Зеленодольский  район, с. Большие Ключи , ул. Больничная, 4</t>
  </si>
  <si>
    <t>55.981224060058594; 48.81425857543945</t>
  </si>
  <si>
    <t>9bae5aab-720f-46e5-aa88-1a01bceaa22b</t>
  </si>
  <si>
    <t>Зеленодольский район, с. Большие Ключи, ул. Волостнова, д. 43</t>
  </si>
  <si>
    <t>55.983551025390625; 48.7928581237793</t>
  </si>
  <si>
    <t>5 шт. - Еженедельно в Пн,Вт,Чт,Сб,Вс</t>
  </si>
  <si>
    <t>8291334a-98b2-49fb-b530-0bbb84786b3c</t>
  </si>
  <si>
    <t>Зеленодольский район,  с. Большие Кургузи, ул. Луговая  (восточная)</t>
  </si>
  <si>
    <t>56.01608657836914; 48.84233474731445</t>
  </si>
  <si>
    <t>edf1f9f4-aa0f-4ff2-a6e5-3c88e5974619</t>
  </si>
  <si>
    <t>Зеленодольский район, с. Большие Кургузи, ул. Мирная, 41 А</t>
  </si>
  <si>
    <t>56.01362991333008; 48.836788177490234</t>
  </si>
  <si>
    <t>a78b9434-3c93-4111-a5ff-604532ea839a</t>
  </si>
  <si>
    <t>Зеленодольский район, с. Большие Ширданы  Въезд</t>
  </si>
  <si>
    <t>55.75933837890625; 48.45594787597656</t>
  </si>
  <si>
    <t>cc1f4c70-4b59-4a16-8384-cca07235b337</t>
  </si>
  <si>
    <t>Зеленодольский район, с. Большие Ширданы, ул. Бр. Рахимовых, 1 а</t>
  </si>
  <si>
    <t>55.76321792602539; 48.44661331176758</t>
  </si>
  <si>
    <t>a3233744-6bcd-4a10-881a-1a0c21e4ad6e</t>
  </si>
  <si>
    <t>Зеленодольский район, с. Большие Ширданы, ул. Г.Тукая, д. 1 б</t>
  </si>
  <si>
    <t>55.75788497924805; 48.44425582885742</t>
  </si>
  <si>
    <t>68e1b72b-080b-47cb-97f0-0d2004541b6c</t>
  </si>
  <si>
    <t>Зеленодольский район, с. Большие Ширданы, ул. Ленина, д. 14</t>
  </si>
  <si>
    <t>55.7608757019043; 48.447364807128906</t>
  </si>
  <si>
    <t>7355f39a-eb20-4e8d-a423-860d7e329bca</t>
  </si>
  <si>
    <t>Зеленодольский район, с. Большие Ширданы, ул. Мусы Джалиля, д. 28</t>
  </si>
  <si>
    <t>55.760223388671875; 48.43939971923828</t>
  </si>
  <si>
    <t>82a64332-2f64-4c73-92f6-2f0c789aa925</t>
  </si>
  <si>
    <t>Зеленодольский район, с. Большие Яки, ул. Кооперативная, д. 10</t>
  </si>
  <si>
    <t>56.027587890625; 48.78881072998047</t>
  </si>
  <si>
    <t>4c56c9aa-9dcf-4e03-85b5-172e545d9bc7</t>
  </si>
  <si>
    <t>Зеленодольский  район, с. Большие Яки ,ул. Мирная</t>
  </si>
  <si>
    <t>56.018157958984375; 48.798988342285156</t>
  </si>
  <si>
    <t>36f5e2b6-d5b6-4bbd-aeb8-cd5912fde294</t>
  </si>
  <si>
    <t>Зеленодольский район, с. Большие Яки, ул. Молодежная</t>
  </si>
  <si>
    <t>56.02531433105469; 48.79303741455078</t>
  </si>
  <si>
    <t>8660d66e-0ad0-4e21-ae64-18033fff402a</t>
  </si>
  <si>
    <t>Зеленодольский район, с. Большие Яки, ул. Чураби</t>
  </si>
  <si>
    <t>56.0280647277832; 48.79444885253906</t>
  </si>
  <si>
    <t>66a47139-a456-4459-af3b-f61669fbbdb0</t>
  </si>
  <si>
    <t>Зеленодольский район, с. Большие Яки, ул. Школьная, д. 1</t>
  </si>
  <si>
    <t>56.02065658569336; 48.79579162597656</t>
  </si>
  <si>
    <t>51040991-7e63-4a29-897f-28f28f63e26e</t>
  </si>
  <si>
    <t>Зеленодольский район,  с. Большое Ходяшево, ул. Центральная, 81</t>
  </si>
  <si>
    <t>55.731117248535156; 48.4636116027832</t>
  </si>
  <si>
    <t>516568ef-c5c9-448b-b614-cd6c886fb711</t>
  </si>
  <si>
    <t>Зеленодольский район, с. Бузаево, ул. Озерная</t>
  </si>
  <si>
    <t>55.55632781982422; 48.39680480957031</t>
  </si>
  <si>
    <t>d4e41d79-6e25-43bb-a18c-0334ecfca214</t>
  </si>
  <si>
    <t>Зеленодольский район, с. Бузаево, ул. Озерная, д. 2</t>
  </si>
  <si>
    <t>55.551856994628906; 48.3975830078125</t>
  </si>
  <si>
    <t>818e3de8-f3fc-41ee-8dca-d2b7e504f453</t>
  </si>
  <si>
    <t>Зеленодольский район, село Ремплер</t>
  </si>
  <si>
    <t>55.87385940551758; 48.924007415771484</t>
  </si>
  <si>
    <t>a5856284-1589-4b18-85b9-f7fccb5f0a85</t>
  </si>
  <si>
    <t>Зеленодольский район, с. Ильинское (ДОЛ "Мечта")</t>
  </si>
  <si>
    <t>55.899131774902344; 48.68381881713867</t>
  </si>
  <si>
    <t>84ebc16d-d6c9-4004-907f-5d2cb4f77964</t>
  </si>
  <si>
    <t>Зеленодольский район, с. Ильинское, примерно в 952 м от дома 16 по ул. Школьная,  по направлению на юг. АЗС 142 (Придорожный микрорайон)</t>
  </si>
  <si>
    <t>55.87078857421875; 48.67409133911133</t>
  </si>
  <si>
    <t>067a7a58-77f3-4cfe-a195-8598c39f4783</t>
  </si>
  <si>
    <t>Зеленодольский район, с. Карашам, ул. Луговая, д. 9</t>
  </si>
  <si>
    <t>55.54930877685547; 48.267860412597656</t>
  </si>
  <si>
    <t>44128b74-6363-4642-9695-123e83359448</t>
  </si>
  <si>
    <t>Зеленодольский район, с. Карашам, ул. Новая (при въезде)</t>
  </si>
  <si>
    <t>55.54292297363281; 48.27437210083008</t>
  </si>
  <si>
    <t>a2289531-43e1-4861-b8dd-c6b618a1266b</t>
  </si>
  <si>
    <t>Зеленодольский район, с. Кугушево, ул. Советская-Центральная</t>
  </si>
  <si>
    <t>55.65571212768555; 48.16592025756836</t>
  </si>
  <si>
    <t>9c92f1a9-978d-48ac-9c5f-d2b606baff1e</t>
  </si>
  <si>
    <t>Зеленодольский район, с. Кугушево, ул. Центральная/Новая</t>
  </si>
  <si>
    <t>55.659603118896484; 48.170814514160156</t>
  </si>
  <si>
    <t>03a91ed6-f442-4b61-aa57-09f7a6378330</t>
  </si>
  <si>
    <t>Зеленодольский район, с. Кугушево, ул. Центральная, ул. Тукая</t>
  </si>
  <si>
    <t>55.657630920410156; 48.16845703125</t>
  </si>
  <si>
    <t>515d8d78-7e30-4f4c-b8db-2e2912dbc0e8</t>
  </si>
  <si>
    <t>Зеленодольский район, с. Малые Ширданы, ул. Вахитова,116</t>
  </si>
  <si>
    <t>55.74646759033203; 48.35179901123047</t>
  </si>
  <si>
    <t>67bca1da-bc45-46bd-85e0-4ae31c50d4c4</t>
  </si>
  <si>
    <t>Зеленодольский район, с. Малые Ширданы, ул. Вахитова, д.64</t>
  </si>
  <si>
    <t>55.74991226196289; 48.361541748046875</t>
  </si>
  <si>
    <t>ecc358e8-430e-44c6-bdd9-7b318ee912ef</t>
  </si>
  <si>
    <t>Зеленодольский район, с. Мамадыш-Акилово, ул. Ленина 34 а</t>
  </si>
  <si>
    <t>55.53308868408203; 48.135581970214844</t>
  </si>
  <si>
    <t>79d9955a-619b-48b0-a663-ec1fff0ee21d</t>
  </si>
  <si>
    <t>Зеленодольский район, с. Мамадыш-Акилово, ул. Ленина, д. 19 а</t>
  </si>
  <si>
    <t>55.534568786621094; 48.12950897216797</t>
  </si>
  <si>
    <t>4 шт. - Каждую 2 ,4 неделю в Вт</t>
  </si>
  <si>
    <t>9f12e89e-e4a1-46d2-8e7f-4504e982dfd8</t>
  </si>
  <si>
    <t>Зеленодольский район, с. Мамадыш-Акилово, ул. Тукая, д. 19</t>
  </si>
  <si>
    <t>55.53376770019531; 48.13785934448242</t>
  </si>
  <si>
    <t>bfe6aa9d-048c-467d-b971-452d1f153a6e</t>
  </si>
  <si>
    <t>Зеленодольский район, с. Мамадыш-Акилово, ул. Тукая, д. 38</t>
  </si>
  <si>
    <t>55.53236389160156; 48.1419677734375</t>
  </si>
  <si>
    <t>5 шт. - Каждую 2 ,4 неделю в Вт</t>
  </si>
  <si>
    <t>d50330ec-84b7-4445-b936-94831ff143cd</t>
  </si>
  <si>
    <t>Зеленодольский район, с. Мамадыш-Акилово, ул. Тукая, д. 8</t>
  </si>
  <si>
    <t>55.535770416259766; 48.12934112548828</t>
  </si>
  <si>
    <t>1337eef2-0cec-4a5e-9131-1d7e1dffcdd4</t>
  </si>
  <si>
    <t>Зеленодольский район, с. Мизиново, ул. Советская, д. 70</t>
  </si>
  <si>
    <t>55.75945281982422; 48.546791076660156</t>
  </si>
  <si>
    <t>d9100104-8541-44c7-8456-0ed65e340449</t>
  </si>
  <si>
    <t>Зеленодольский район, с.Молвино, ул. Новая  (ШКОЛА)</t>
  </si>
  <si>
    <t>55.609962463378906; 48.38552474975586</t>
  </si>
  <si>
    <t>c0c66906-a8e2-4b4b-a80e-4af1941e148b</t>
  </si>
  <si>
    <t>Зеленодольский район, с. Молвино, ул. Тукая, д. 27 а</t>
  </si>
  <si>
    <t>55.6124153137207; 48.38430404663086</t>
  </si>
  <si>
    <t>5b6fabf4-9f52-4369-8f8b-7cf8f8c0f9a5</t>
  </si>
  <si>
    <t>Зеленодольский район, с. Молвино, ул. Центральная, д. 79</t>
  </si>
  <si>
    <t>55.614925384521484; 48.39137649536133</t>
  </si>
  <si>
    <t>d2ef0022-7c1e-4b60-baab-feffb8b90371</t>
  </si>
  <si>
    <t>Зеленодольский район, с. Нижние Ураспуги, ул. Ключевая, д. 50 а</t>
  </si>
  <si>
    <t>55.70149230957031; 48.29963302612305</t>
  </si>
  <si>
    <t>7b555f10-c796-4a45-a6c9-e8a0aa5d4c72</t>
  </si>
  <si>
    <t>Зеленодольский район, с. Нижние Ураспуги, ул. Ленина, д. 18</t>
  </si>
  <si>
    <t>55.703636169433594; 48.288516998291016</t>
  </si>
  <si>
    <t>1fd27af6-3350-4d3f-b905-a84b0e43df89</t>
  </si>
  <si>
    <t>Зеленодольский район, с. Нижние Ураспуги, ул. Ленина, д. 9</t>
  </si>
  <si>
    <t>55.70252227783203; 48.29253387451172</t>
  </si>
  <si>
    <t>9b0374ea-e311-48ec-8e4f-29666724a5a6</t>
  </si>
  <si>
    <t>Зеленодольский район, с. Нижние Ураспуги, ул. Парковая, д. 20</t>
  </si>
  <si>
    <t>55.6988525390625; 48.30368423461914</t>
  </si>
  <si>
    <t>a5722eb8-7ff4-44d2-9be1-9285f7099a1b</t>
  </si>
  <si>
    <t>Зеленодольский район, с. Нижние Ураспуги, ул. Центральная, д. 2</t>
  </si>
  <si>
    <t>55.70146560668945; 48.29518508911133</t>
  </si>
  <si>
    <t>8bd3ee54-3cb2-4b97-871c-01babe330eb0</t>
  </si>
  <si>
    <t>Зеленодольский район, с. Нижние Ураспуги, ул. Центральная, д. 63</t>
  </si>
  <si>
    <t>55.69981384277344; 48.30009841918945</t>
  </si>
  <si>
    <t>8a131440-6720-4543-8338-7080f6cc55ce</t>
  </si>
  <si>
    <t>Зеленодольский район, с. Нижние Ураспуги, ул. Центральная, д. 66</t>
  </si>
  <si>
    <t>55.699432373046875; 48.30250549316406</t>
  </si>
  <si>
    <t>3 шт. - Каждую 1 ,3 неделю в Чт</t>
  </si>
  <si>
    <t>6d58a818-86ac-4a9a-bdf7-1b7ebadf51a7</t>
  </si>
  <si>
    <t>Зеленодольский район, с. Новая Тура</t>
  </si>
  <si>
    <t>55.86024856567383; 48.83953094482422</t>
  </si>
  <si>
    <t>31296ef1-cd4b-4d36-939f-630ab6aece1f</t>
  </si>
  <si>
    <t>Зеленодольский район, с. Новая Тура, ул. Дорожная, д. 3</t>
  </si>
  <si>
    <t>55.865848541259766; 48.83524703979492</t>
  </si>
  <si>
    <t>daf9d764-60bc-4b1f-bd3d-bfe46f0bdd6f</t>
  </si>
  <si>
    <t>Зеленодольский район, с. Новая Тура, ул. Дорожная, д. 6</t>
  </si>
  <si>
    <t>55.86781692504883; 48.834381103515625</t>
  </si>
  <si>
    <t>fd33d3d0-9a5c-435f-85b6-95e72e192a79</t>
  </si>
  <si>
    <t>Зеленодольский район, . СНТ "СТРОИТЕЛЬ" РАБОЧИХ И СЛУЖАЩИХ ТРЕСТА "КАЗАНЬХИМСТ, д.№2  8(960)-031-56-34 пред., 8927-030-30-70</t>
  </si>
  <si>
    <t>55.98015594482422; 49.01251220703125</t>
  </si>
  <si>
    <t>17611083-1ecb-47cd-80c3-e09c7d608f56</t>
  </si>
  <si>
    <t>Зеленодольский район, с. Нурлат, ул. Советская, 140</t>
  </si>
  <si>
    <t>55.60262680053711; 48.283653259277344</t>
  </si>
  <si>
    <t>7c3f63ce-7741-480a-b71b-7ab67b5a1146</t>
  </si>
  <si>
    <t>Зеленодольский район, с. Нурлаты, ул. Гагарина, д. 104</t>
  </si>
  <si>
    <t>55.61170196533203; 48.283267974853516</t>
  </si>
  <si>
    <t>547e213b-8046-4a11-9b6b-996406965368</t>
  </si>
  <si>
    <t>Зеленодольский район, с. Нурлаты, ул.  Гагарина, д. 64</t>
  </si>
  <si>
    <t>55.614322662353516; 48.2925910949707</t>
  </si>
  <si>
    <t>a63c6b8a-b609-4984-b32f-1dcbd925d882</t>
  </si>
  <si>
    <t>Зеленодольский район, с. Нурлаты, ул. Гагарина, д. 67</t>
  </si>
  <si>
    <t>55.61446762084961; 48.291080474853516</t>
  </si>
  <si>
    <t>f94c2bf7-3bf4-4d49-8922-bab3b0edd5ca</t>
  </si>
  <si>
    <t>Зеленодольский район, с. Нурлаты, ул. Дорожная, д. 3</t>
  </si>
  <si>
    <t>55.61582565307617; 48.28239822387695</t>
  </si>
  <si>
    <t>2 шт. - Каждую 1 ,3 ,последнюю,2 ,4 неделю в Пн,Ср,Сб</t>
  </si>
  <si>
    <t>0a24910b-3c65-432b-9ad5-13aa0888d9f6</t>
  </si>
  <si>
    <t>Зеленодольский район, с. Нурлаты, ул. Ленина, д. 26</t>
  </si>
  <si>
    <t>55.61982345581055; 48.284637451171875</t>
  </si>
  <si>
    <t>370753a1-5313-4045-ab9b-06c8efdcb129</t>
  </si>
  <si>
    <t>Зеленодольский район, с. Нурлаты, ул. Ленина, д.8</t>
  </si>
  <si>
    <t>55.619178771972656; 48.288116455078125</t>
  </si>
  <si>
    <t>4 шт. - Еженедельно в Ср,Сб</t>
  </si>
  <si>
    <t>9754168e-ed92-4ef3-ab34-c8eda10ae637</t>
  </si>
  <si>
    <t>Зеленодольский район, с. Нурлаты, ул. М.Файзуллина, д. 5</t>
  </si>
  <si>
    <t>55.621700286865234; 48.296363830566406</t>
  </si>
  <si>
    <t>962bba86-d09d-41ab-ad81-432f9edfcf6f</t>
  </si>
  <si>
    <t>Зеленодольский район, с. Нурлаты, ул. Полевая, д. 7</t>
  </si>
  <si>
    <t>55.6089973449707; 48.28611755371094</t>
  </si>
  <si>
    <t>fb61213d-71d9-4d10-b362-f82b47b366f8</t>
  </si>
  <si>
    <t>Зеленодольский район, с. Нурлаты, ул. Почтовая, д. 38 (Кладбище)</t>
  </si>
  <si>
    <t>55.61438751220703; 48.301727294921875</t>
  </si>
  <si>
    <t>ccd8f7fd-9908-4d43-9756-8e0e632c1bb4</t>
  </si>
  <si>
    <t>Зеленодольский район, с. Нурлаты, ул. Садовая, д. 28</t>
  </si>
  <si>
    <t>55.619014739990234; 48.29525375366211</t>
  </si>
  <si>
    <t>2b758197-2a2d-46ff-9fa3-fa89032a2f91</t>
  </si>
  <si>
    <t>Зеленодольский район, с. Нурлаты, ул. Садовая, д. 46</t>
  </si>
  <si>
    <t>55.616207122802734; 48.2899055480957</t>
  </si>
  <si>
    <t>7ede0ccf-c23c-4460-84f4-a12a802c3d0a</t>
  </si>
  <si>
    <t>Зеленодольский район, с. Нурлаты, ул. Салихова</t>
  </si>
  <si>
    <t>55.62629699707031; 48.30485534667969</t>
  </si>
  <si>
    <t>4ea4d224-7b95-46dc-8506-c7a90c486326</t>
  </si>
  <si>
    <t>Зеленодольский район, с. Нурлаты, ул. Светлая возле магазина</t>
  </si>
  <si>
    <t>55.62028503417969; 48.30154800415039</t>
  </si>
  <si>
    <t>4cbc8499-ee0c-4721-a8f0-0e7e955b96d7</t>
  </si>
  <si>
    <t>Зеленодольский район, с. Нурлаты, ул.  Советская, 1 А</t>
  </si>
  <si>
    <t>55.61830520629883; 48.30451965332031</t>
  </si>
  <si>
    <t>58885d41-2959-4577-894e-ce2b0ddfd850</t>
  </si>
  <si>
    <t>Зеленодольский район, с. Нурлаты, ул. Советская, д.120</t>
  </si>
  <si>
    <t>55.60565185546875; 48.287742614746094</t>
  </si>
  <si>
    <t>5890f63e-f47e-4423-b083-5bdb1df0ad65</t>
  </si>
  <si>
    <t>Зеленодольский район, с. Нурлаты, ул. Советская, д. 82</t>
  </si>
  <si>
    <t>55.610042572021484; 48.292057037353516</t>
  </si>
  <si>
    <t>c61ed7c1-d67e-4a78-86ef-7fb88793ad00</t>
  </si>
  <si>
    <t>Зеленодольский район, с. Нурлаты, ул. Строительная, д. 8</t>
  </si>
  <si>
    <t>55.6174430847168; 48.308441162109375</t>
  </si>
  <si>
    <t>9dd896d5-b5fe-4b68-93c1-8e2032b0dfee</t>
  </si>
  <si>
    <t>Зеленодольский район, с. Нурлаты, ул. Хайруллина, д. 78</t>
  </si>
  <si>
    <t>55.613922119140625; 48.28740310668945</t>
  </si>
  <si>
    <t>ead2b153-c55d-43ca-8842-0ad31e3d283a</t>
  </si>
  <si>
    <t>Зеленодольский район, с. Нурлаты, ул. Школьная, д. 6 А</t>
  </si>
  <si>
    <t>55.61869812011719; 48.28872299194336</t>
  </si>
  <si>
    <t>f57b73ef-5116-4775-8b8e-50c5bc4a8fc8</t>
  </si>
  <si>
    <t>Зеленодольский район, с. Нурлаты, ул. Школьная, д. 9</t>
  </si>
  <si>
    <t>55.616825103759766; 48.285400390625</t>
  </si>
  <si>
    <t>2f678e07-075e-49fe-a141-ab01b1c6771a</t>
  </si>
  <si>
    <t>Зеленодольский район, с. Осиново СНТ БЕРЕЗКА 89510985232 Ильгизар</t>
  </si>
  <si>
    <t>55.888282775878906; 48.90451431274414</t>
  </si>
  <si>
    <t>d296b0df-f240-4f4e-b211-1f3849bc19da</t>
  </si>
  <si>
    <t>Зеленодольский район, с. Осиново, ТК Майский,  Биолаборатория Агрохимлаборатория</t>
  </si>
  <si>
    <t>55.88042449951172; 48.921051025390625</t>
  </si>
  <si>
    <t>cacd007a-0852-4916-852a-82ca5e61ab6f</t>
  </si>
  <si>
    <t>Зеленодольский район, с. Осиново, ТК Майский, Служба эксплуатации, здание биолаб, ТЭС-2</t>
  </si>
  <si>
    <t>55.87125778198242; 48.9119987487793</t>
  </si>
  <si>
    <t>5fd5fb97-9c96-4c44-acbf-07ea14ffc659</t>
  </si>
  <si>
    <t>Зеленодольский район, с. Осиново, ТК Майский, Цех №11, подсобное хозяйство</t>
  </si>
  <si>
    <t>55.8809700012207; 48.925724029541016</t>
  </si>
  <si>
    <t>12dd77a5-d24d-4ea3-86a6-d5dacdeb00ed</t>
  </si>
  <si>
    <t>Зеленодольский район, с. Осиново, ТК Майский, Цех №2, теплоэлектростанция</t>
  </si>
  <si>
    <t>55.87918472290039; 48.91366195678711</t>
  </si>
  <si>
    <t>647af789-bb62-46c4-9c48-1a0f4c542dfb</t>
  </si>
  <si>
    <t>Зеленодольский район, с. Осиново, ТК Майский, Цех №6</t>
  </si>
  <si>
    <t>55.871986389160156; 48.91884231567383</t>
  </si>
  <si>
    <t>d9e856bd-4b27-4507-850e-ddedee88561e</t>
  </si>
  <si>
    <t>Зеленодольский район, с. Осиново, ТК Майский, Цех №7</t>
  </si>
  <si>
    <t>55.871883392333984; 48.91367721557617</t>
  </si>
  <si>
    <t>8d60313b-d7c9-4688-9305-994dbe2eb678</t>
  </si>
  <si>
    <t>Зеленодольский район, с. Осиново, ул. 40-летия Победы, 4</t>
  </si>
  <si>
    <t>55.87638854980469; 48.891849517822266</t>
  </si>
  <si>
    <t>18d13042-0115-4d2e-a89f-c42eeb29c236</t>
  </si>
  <si>
    <t>Зеленодольский район, с. Осиново, ул. 40-летия Победы, д. 9</t>
  </si>
  <si>
    <t>55.87760925292969; 48.89717102050781</t>
  </si>
  <si>
    <t>abfc08e8-cf15-48f8-82e4-670388cdc475</t>
  </si>
  <si>
    <t>Зеленодольский район, с. Осиново, ул. 40 лет победы,д. 6 к1</t>
  </si>
  <si>
    <t>55.877830505371094; 48.89437484741211</t>
  </si>
  <si>
    <t>f1c9d221-2052-469c-bb5b-4ed5428746d9</t>
  </si>
  <si>
    <t>Зеленодольский район, с. Осиново, ул. Гагарина, д.10 а</t>
  </si>
  <si>
    <t>55.874176025390625; 48.89887237548828</t>
  </si>
  <si>
    <t>e33841aa-fa49-420d-8f1b-433ca4a36d5b</t>
  </si>
  <si>
    <t>Зеленодольский район, с. Осиново, ул. Гагарина, д. 11</t>
  </si>
  <si>
    <t>55.872711181640625; 48.89567947387695</t>
  </si>
  <si>
    <t>ef0b07dc-c6e9-4a2a-870b-51b585973067</t>
  </si>
  <si>
    <t>Зеленодольский район, с. Осиново, ул. Гагарина, д.  2</t>
  </si>
  <si>
    <t>55.874961853027344; 48.88981628417969</t>
  </si>
  <si>
    <t>dddde3e6-e63d-4879-b71d-080e90009b56</t>
  </si>
  <si>
    <t>Зеленодольский район, с. Осиново, ул. Гагарина, д. 4-10 89050212900</t>
  </si>
  <si>
    <t>55.87197494506836; 48.88787078857422</t>
  </si>
  <si>
    <t>d1ee8731-0271-4f26-a56b-053a51a6d0da</t>
  </si>
  <si>
    <t>Зеленодольский район, с. Осиново, ул. Гагарина, д. 6 А</t>
  </si>
  <si>
    <t>55.875389099121094; 48.893123626708984</t>
  </si>
  <si>
    <t>456d0d9d-464e-4482-bfa1-57e4ba3fd854</t>
  </si>
  <si>
    <t>Зеленодольский район, с. Осиново, ул. Гайсина, д. 3</t>
  </si>
  <si>
    <t>55.86917495727539; 48.88003158569336</t>
  </si>
  <si>
    <t>13771cdc-a206-42e4-bb7e-cdb945550f07</t>
  </si>
  <si>
    <t>Зеленодольский район, с. Осиново, ул. Гайсина, д.4 а</t>
  </si>
  <si>
    <t>55.86991500854492; 48.87628173828125</t>
  </si>
  <si>
    <t>69b04926-5b98-4575-913c-538e69be0014</t>
  </si>
  <si>
    <t>Зеленодольский район, с. Осиново, ул.Гайсина, д.7</t>
  </si>
  <si>
    <t>55.87070083618164; 48.879337310791016</t>
  </si>
  <si>
    <t>53d28b37-e518-4cea-b369-cf9db9b788d7</t>
  </si>
  <si>
    <t>Зеленодольский район, с. Осиново, ул. Комсомольская, 6</t>
  </si>
  <si>
    <t>55.878150939941406; 48.8891487121582</t>
  </si>
  <si>
    <t>705ead12-5599-4ecc-a6ba-22a2ad5f1e3e</t>
  </si>
  <si>
    <t>Зеленодольский район, с. Осиново, ул. Комсомольская, д. 7</t>
  </si>
  <si>
    <t>55.87759780883789; 48.888240814208984</t>
  </si>
  <si>
    <t>cfacd63d-c516-44ba-97f0-8e17480f231c</t>
  </si>
  <si>
    <t>Зеленодольский район, с. Осиново, ул. Ленина, 7</t>
  </si>
  <si>
    <t>55.8756217956543; 48.89588165283203</t>
  </si>
  <si>
    <t>0ff93240-35ea-4eea-9732-e2db6ca3f1a1</t>
  </si>
  <si>
    <t>Зеленодольский район, с. Осиново, ул. Майская, д. 6</t>
  </si>
  <si>
    <t>55.87614059448242; 48.89931106567383</t>
  </si>
  <si>
    <t>4733183b-f5af-4fa9-b4a9-52b4efab12a8</t>
  </si>
  <si>
    <t>Зеленодольский район, с. Осиново, ул. Молодёжная , 4</t>
  </si>
  <si>
    <t>55.87968063354492; 48.88835144042969</t>
  </si>
  <si>
    <t>8329de5c-ebc3-4b6d-b151-a923de929534</t>
  </si>
  <si>
    <t>Зеленодольский район, с. Осиново, ул. Октябрьская, д. 5</t>
  </si>
  <si>
    <t>55.883033752441406; 48.867774963378906</t>
  </si>
  <si>
    <t>2d479f3e-3619-410b-8564-030f9141f687</t>
  </si>
  <si>
    <t>Зеленодольский район, с. Осиново, ул. Полевая, 30</t>
  </si>
  <si>
    <t>55.878501892089844; 48.862266540527344</t>
  </si>
  <si>
    <t>f968ad11-8279-4bdb-bbc0-4b230962b90b</t>
  </si>
  <si>
    <t>Зеленодольский район, с. Осиново, ул. Садовая, д. 5 а</t>
  </si>
  <si>
    <t>55.87171173095703; 48.8814582824707</t>
  </si>
  <si>
    <t>56c649c1-2af2-4b98-80a2-09e2712fbacf</t>
  </si>
  <si>
    <t>Зеленодольский район, с. Осиново, ул. Садовая, д. 6</t>
  </si>
  <si>
    <t>55.87082290649414; 48.88145446777344</t>
  </si>
  <si>
    <t>dac03dfb-24ae-4fe0-ab19-4e1c98a6a743</t>
  </si>
  <si>
    <t>Зеленодольский район, с. Осиново, ул. Садовая, д. 7  маленькая машина</t>
  </si>
  <si>
    <t>55.87290573120117; 48.877628326416016</t>
  </si>
  <si>
    <t>0bdf1f43-0e5e-4164-bae3-77edc5211432</t>
  </si>
  <si>
    <t>Зеленодольский район, с. Осиново, ул. Садовая, д. 9</t>
  </si>
  <si>
    <t>55.87332534790039; 48.88267135620117</t>
  </si>
  <si>
    <t>1a72e5ad-5c53-477d-9491-df419f236d60</t>
  </si>
  <si>
    <t>Зеленодольский район, с. Осиново, ул. Садовая, д.9  (89656043637)</t>
  </si>
  <si>
    <t>55.87312316894531; 48.88288879394531</t>
  </si>
  <si>
    <t>93275411-bd16-4c4f-85c5-0a99ccebd059</t>
  </si>
  <si>
    <t>Зеленодольский район, с. Осиново, ул. Солнечная</t>
  </si>
  <si>
    <t>55.877777099609375; 48.9017448425293</t>
  </si>
  <si>
    <t>697c3a8d-cdac-49d4-ada3-ee1be6b396e5</t>
  </si>
  <si>
    <t>Зеленодольский район, с. Осиново, ул. Спортивная, д. 2 маленькая  машина</t>
  </si>
  <si>
    <t>55.87184524536133; 48.87852478027344</t>
  </si>
  <si>
    <t>5f5373cd-5c41-46bd-890b-1a94fd557eca</t>
  </si>
  <si>
    <t>Зеленодольский район, с. Осиново, ул. Спортивная, д.2, ул. Садовая, 8</t>
  </si>
  <si>
    <t>55.87136459350586; 48.87800979614258</t>
  </si>
  <si>
    <t>ee1efcac-7901-411b-a8c2-d8e9e8218102</t>
  </si>
  <si>
    <t>Зеленодольский район, с. Осиново, ул. Центральная, д. 7</t>
  </si>
  <si>
    <t>55.876739501953125; 48.88827133178711</t>
  </si>
  <si>
    <t>3c7903a5-07bb-4516-a8e3-29a9bc95777e</t>
  </si>
  <si>
    <t>Зеленодольский район, с. Осиново, ул. Центральная, д. 9</t>
  </si>
  <si>
    <t>55.875797271728516; 48.888370513916016</t>
  </si>
  <si>
    <t>1e6442be-9376-40b8-b9fb-505f5f7700c9</t>
  </si>
  <si>
    <t>Зеленодольский район, с. Осиново, ул. Шуравина, д. 98</t>
  </si>
  <si>
    <t>55.8870849609375; 48.8806266784668</t>
  </si>
  <si>
    <t>b1b5142f-2058-480f-a35b-a7521a8ef004</t>
  </si>
  <si>
    <t>Зеленодольский район, с. Осиново, ул. Юбилейная, д. 3</t>
  </si>
  <si>
    <t>55.87602233886719; 48.885623931884766</t>
  </si>
  <si>
    <t>481eb703-7a8c-4047-8bab-f737f68e555f</t>
  </si>
  <si>
    <t>Зеленодольский район, с. Осиново, ул. Юбилейная, д. 36</t>
  </si>
  <si>
    <t>55.88187789916992; 48.88433837890625</t>
  </si>
  <si>
    <t>d8f06ea5-f714-41b1-9b73-971bffd20246</t>
  </si>
  <si>
    <t>Зеленодольский район, с.п. Айшинское ДОЛ "Чайка" ("Мирас-Наследие")</t>
  </si>
  <si>
    <t>55.84077072143555; 48.5990104675293</t>
  </si>
  <si>
    <t>45735d33-eef0-43b5-bb15-99c2cf8b32b5</t>
  </si>
  <si>
    <t>Зеленодольский район, СП Октябрьское,территория им.Девятаева рядом с домом №21</t>
  </si>
  <si>
    <t>55.824256896972656; 48.77306365966797</t>
  </si>
  <si>
    <t>21258953-9297-41d5-92de-654a6fa25b73</t>
  </si>
  <si>
    <t>Зеленодольский район, с.п. Октябрьское, ТСЖ  Вост. Ореховка</t>
  </si>
  <si>
    <t>55.85795593261719; 48.821205139160156</t>
  </si>
  <si>
    <t>f7b17498-79dc-4494-a674-52118ad7ac9c</t>
  </si>
  <si>
    <t>Зеленодольский район, с.п. Октябрьское, ТСЖ Восточная Ореховка</t>
  </si>
  <si>
    <t>55.85887145996094; 48.8203239440918</t>
  </si>
  <si>
    <t>8620bdba-c071-48dc-a7ae-4f97b406e9af</t>
  </si>
  <si>
    <t>Зеленодольский район, сп.Осиновское, 790 км федеральной автомобильной дороги М-7 "Волга" (слева), АЗС -2 "Иликом"</t>
  </si>
  <si>
    <t>55.89523696899414; 48.882633209228516</t>
  </si>
  <si>
    <t>7ea6f430-8380-4767-b69c-9582d6535eb4</t>
  </si>
  <si>
    <t>Зеленодольский район, сп. Осиновское, 790 км федеральной автомобильной дороги М-7 "Волга" (справа), АЗС -1 "Иликом"</t>
  </si>
  <si>
    <t>55.89419937133789; 48.883113861083984</t>
  </si>
  <si>
    <t>c8a7a41f-41f2-4f5e-b135-ac69b8c9ecd8</t>
  </si>
  <si>
    <t>Зеленодольский район, СП Осиновское, пос. Новониколаевский Промышленная площадка, Индустриальный парк М-7,  за 10 мин. +79520380979</t>
  </si>
  <si>
    <t>55.89288330078125; 48.968265533447266</t>
  </si>
  <si>
    <t>6846ff4f-8a04-456c-9ae0-9566a524f168</t>
  </si>
  <si>
    <t>Зеленодольский район, СП Свияжское, с.  Свияжск, ул. Успенская, д. 15   +79172206216</t>
  </si>
  <si>
    <t>55.771278381347656; 48.654869079589844</t>
  </si>
  <si>
    <t>49fb30af-b7ba-42ad-a4c4-ec8b1c810cb6</t>
  </si>
  <si>
    <t>Зеленодольский район, с. Ремплер (89377710003, включая ул. Дружба (особенно дом 5)</t>
  </si>
  <si>
    <t>55.86971664428711; 48.931007385253906</t>
  </si>
  <si>
    <t>1d4e624a-669a-4c42-9d29-384c65cfbef0</t>
  </si>
  <si>
    <t>Зеленодольский район, с. Русское Азелеево, Центральная, д.4</t>
  </si>
  <si>
    <t>55.51080322265625; 48.29726028442383</t>
  </si>
  <si>
    <t>2e4f1cd3-f727-463d-82fe-ba7e46e0e9a6</t>
  </si>
  <si>
    <t>Зеленодольский район, с. Свияжск, Монастырский переулок</t>
  </si>
  <si>
    <t>55.770328521728516; 48.65645217895508</t>
  </si>
  <si>
    <t>08009df4-c7e0-40b3-88fd-59a1ca4ca8d0</t>
  </si>
  <si>
    <t>Зеленодольский район, с. Свияжск, остров Свияжск (вьезд 1 стоянка)</t>
  </si>
  <si>
    <t>55.76897048950195; 48.65143585205078</t>
  </si>
  <si>
    <t>5e2f57f7-7ac8-46dc-a75f-a04b005659b4</t>
  </si>
  <si>
    <t>Зеленодольский  район, с. Свияжск, ул. Александровская, д.13</t>
  </si>
  <si>
    <t>55.77161407470703; 48.65938949584961</t>
  </si>
  <si>
    <t>1885d90d-3df2-4516-a149-a4d6f415d50c</t>
  </si>
  <si>
    <t>Зеленодольский район, с. Свияжск, ул. Еленинская, д. 11</t>
  </si>
  <si>
    <t>55.77330017089844; 48.665645599365234</t>
  </si>
  <si>
    <t>be2ef653-9486-4b3b-87bf-39e5bb4cacf1</t>
  </si>
  <si>
    <t xml:space="preserve">Зеленодольский район, с. Свияжск, ул.Набережная реки Свияга, возле д.26 </t>
  </si>
  <si>
    <t>55.7684326171875; 48.65858840942383</t>
  </si>
  <si>
    <t>42dd4494-29ce-4242-a70f-4c3676eb6f5d</t>
  </si>
  <si>
    <t>Зеленодольский район, с. Свияжск, ул. Набережная реки Щуки, д. 31</t>
  </si>
  <si>
    <t>55.77495574951172; 48.662261962890625</t>
  </si>
  <si>
    <t>9dcd4791-ce4a-4d4b-863f-0f31057967d1</t>
  </si>
  <si>
    <t>Зеленодольский район, с. Свияжск, ул. Набережная реки Щуки, д. 7</t>
  </si>
  <si>
    <t>55.772151947021484; 48.65216827392578</t>
  </si>
  <si>
    <t>1470a9f9-6b8a-4416-b3b0-b5d98225f6de</t>
  </si>
  <si>
    <t>Зеленодольский район, с. Свияжск, ул. Никольская, д. 3 а</t>
  </si>
  <si>
    <t>55.77259826660156; 48.65520095825195</t>
  </si>
  <si>
    <t>cc638d7d-aaec-4f82-a289-667083e5ff1f</t>
  </si>
  <si>
    <t>Зеленодольский район, с. Свияжск, ул. Никольская, д. 8</t>
  </si>
  <si>
    <t>55.77307891845703; 48.65748596191406</t>
  </si>
  <si>
    <t>b5c7cdf6-3976-4350-ae33-b39a2c5d28ba</t>
  </si>
  <si>
    <t>Зеленодольский район, с. Свияжск, ул. Рождественская пл, д. 2</t>
  </si>
  <si>
    <t>55.77245330810547; 48.6618537902832</t>
  </si>
  <si>
    <t>b7fedf7d-2356-4bc1-8af7-cef5a284a90d</t>
  </si>
  <si>
    <t>Зеленодольский район, с. Свияжск, ул. Рождественский переулок</t>
  </si>
  <si>
    <t>55.773799896240234; 48.660438537597656</t>
  </si>
  <si>
    <t>5f8bdf88-1727-4415-ba32-13267eef6b1f</t>
  </si>
  <si>
    <t>Зеленодольский район, с. Свияжск, ул. Троицкая, д. 10</t>
  </si>
  <si>
    <t>55.77164840698242; 48.66168212890625</t>
  </si>
  <si>
    <t>b6eb1b73-810e-4d4c-bf91-10056ebeb866</t>
  </si>
  <si>
    <t>Зеленодольский  район, с. Свияжск, ул. Троицкая  (МОНАСТЫРЬ)</t>
  </si>
  <si>
    <t>55.76887512207031; 48.65845489501953</t>
  </si>
  <si>
    <t>71cf7865-154a-47a5-9a6f-099236349ae9</t>
  </si>
  <si>
    <t>Зеленодольский район, с. Свияжск, ул. Успенская, д. 1(звонить для открытия ворот по тел. 89870058171)</t>
  </si>
  <si>
    <t>55.77025604248047; 48.65404510498047</t>
  </si>
  <si>
    <t>4c583313-d65b-4a37-9b41-28f764f4b6ee</t>
  </si>
  <si>
    <t>Зеленодольский район,  с. Тавлино (ТАУИЛЕ СХПК)</t>
  </si>
  <si>
    <t>55.64447021484375; 48.27887725830078</t>
  </si>
  <si>
    <t>2f12ca3d-a38b-4a76-9dce-f7737fa34feb</t>
  </si>
  <si>
    <t>Зеленодольский район, с. Тавлино, ул. Центральная, д. 22</t>
  </si>
  <si>
    <t>55.64951705932617; 48.272804260253906</t>
  </si>
  <si>
    <t>3b4d1a7c-4aaa-4086-b787-730b8ff5cbbf</t>
  </si>
  <si>
    <t>Зеленодольский район, ст. Албаба, ул. Железнодорожная, д. 60</t>
  </si>
  <si>
    <t>55.61246871948242; 48.33979415893555</t>
  </si>
  <si>
    <t>b6760958-e1d6-4623-8206-f1704be911be</t>
  </si>
  <si>
    <t>Зеленодольский район, стан. Свияжск, здание района контактной сети  (пгт. Нижние Вязовые, ул. Мира, д. 1 89050394711)</t>
  </si>
  <si>
    <t>55.78828811645508; 48.519683837890625</t>
  </si>
  <si>
    <t>9f98ec2d-4bb2-4469-be94-97a23b415905</t>
  </si>
  <si>
    <t>Зеленодольский район, с. Утяшки, ул. Лесная, д. 12</t>
  </si>
  <si>
    <t>55.57069396972656; 48.346954345703125</t>
  </si>
  <si>
    <t>93e5bdbe-4e21-4683-a948-c4d6faaa0bea</t>
  </si>
  <si>
    <t>Зеленодольский район, с. Утяшки, ул. Центральная, д. 14</t>
  </si>
  <si>
    <t>55.57195281982422; 48.3557014465332</t>
  </si>
  <si>
    <t>2ced39ca-3482-469c-93da-9c2b61b5feb1</t>
  </si>
  <si>
    <t>Зеленодольский район, с. Утяшки, ул. Центральная, д. 69</t>
  </si>
  <si>
    <t>55.56790542602539; 48.34982681274414</t>
  </si>
  <si>
    <t>e65d1844-f548-4418-8cc4-6e37296f0d22</t>
  </si>
  <si>
    <t>Зеленодольский район, территория снт ял (звонить диспетчеру за 30 минут 89655980980)</t>
  </si>
  <si>
    <t>55.83570098876953; 48.722286224365234</t>
  </si>
  <si>
    <t>c1ec6756-0a38-4c53-93d0-a7797e310d2f</t>
  </si>
  <si>
    <t>Зеленодольский район, Технополис Новая Тура промзона</t>
  </si>
  <si>
    <t>55.85801315307617; 48.83332061767578</t>
  </si>
  <si>
    <t>98564210-e369-4591-883b-30a596ad7828</t>
  </si>
  <si>
    <t>Зеленодольский район, Технополис Новая Тура промзона, павильон 3</t>
  </si>
  <si>
    <t>55.847408294677734; 48.846439361572266</t>
  </si>
  <si>
    <t>616a68ee-c126-4cfd-ba18-0d38531fabc4</t>
  </si>
  <si>
    <t>Зеленодольский район, ул.  Заводская (Режимный объект)   (завод Горького)</t>
  </si>
  <si>
    <t>55.840431213378906; 48.497596740722656</t>
  </si>
  <si>
    <t>35 шт. - Еженедельно в Вт,Чт</t>
  </si>
  <si>
    <t>a59aa153-0498-4781-9a65-30f0e9292a59</t>
  </si>
  <si>
    <t>Зеленодольский район, ул. Зеленодольск, ул. Привокзальная, д. 5 (работают с 08:00 до 17:00)</t>
  </si>
  <si>
    <t>55.841190338134766; 48.4921989440918</t>
  </si>
  <si>
    <t>08578a72-e096-4f51-bb7f-863acf680f8b</t>
  </si>
  <si>
    <t>Зеленодольский р-н, 22 км, ул. Луговая, д. 20б</t>
  </si>
  <si>
    <t>55.8589973449707; 48.84471130371094</t>
  </si>
  <si>
    <t>9ac627a9-e0ca-46eb-807f-339cc17a785d</t>
  </si>
  <si>
    <t>Зеленодольский р-н, 774 км, СНТ Энергетик-1</t>
  </si>
  <si>
    <t>55.82248306274414; 48.75364303588867</t>
  </si>
  <si>
    <t>15de7847-b3d6-46a6-9716-5b04305ec2ed</t>
  </si>
  <si>
    <t>Зеленодольский р-н,  788 км трассы М7 Волга 89178515051</t>
  </si>
  <si>
    <t>55.876651763916016; 48.860801696777344</t>
  </si>
  <si>
    <t>1aae9645-3b03-4592-97de-ac04a421a9ee</t>
  </si>
  <si>
    <t>Зеленодольский р-н, c. Кугеево, ул. Морза, д. 7</t>
  </si>
  <si>
    <t>55.61490249633789; 48.21294403076172</t>
  </si>
  <si>
    <t>8a2966b0-5960-4a82-b8d2-a1c5a27e5c14</t>
  </si>
  <si>
    <t>Зеленодольский р-н, c. Кугеево, ул. Набережная, д. 7</t>
  </si>
  <si>
    <t>55.614654541015625; 48.21465301513672</t>
  </si>
  <si>
    <t>7385a94a-ee22-4c0d-8115-426c8f95ea5d</t>
  </si>
  <si>
    <t>Зеленодольский р-н, c. Свияжск  (территория межрегионального мультимодального логистического центра)</t>
  </si>
  <si>
    <t>55.802188873291016; 48.57353591918945</t>
  </si>
  <si>
    <t>1cdf55be-ec4e-47e3-8a7e-cd54d67fedae</t>
  </si>
  <si>
    <t>Зеленодольский р-н, база отдыха "Атлашкино"</t>
  </si>
  <si>
    <t>55.838409423828125; 48.612430572509766</t>
  </si>
  <si>
    <t>93ab9e96-f174-4756-aa41-4bcc2c12562b</t>
  </si>
  <si>
    <t>Зеленодольский р-н, база отдыха "Атлашкино" (2)</t>
  </si>
  <si>
    <t>55.838706970214844; 48.612430572509766</t>
  </si>
  <si>
    <t>16bbc9cd-f6c5-4cc1-9dde-f50d31902a5e</t>
  </si>
  <si>
    <t>Зеленодольский р-н, база отдыха "Атлашкино" (3)</t>
  </si>
  <si>
    <t>55.83477020263672; 48.62387466430664</t>
  </si>
  <si>
    <t>00330d7c-6c1d-42a6-be07-bb4302e4965e</t>
  </si>
  <si>
    <t>Зеленодольский р-н, база отдыха "Атлашкино" (4)</t>
  </si>
  <si>
    <t>55.833290100097656; 48.62899398803711</t>
  </si>
  <si>
    <t>54002ef9-f4d2-40b9-83b6-c53662c05b41</t>
  </si>
  <si>
    <t>Зеленодольский р-н, Васильево  74 метра от д.№3 по ул.Ленина по направлению , д.3    89274330121 Руслан</t>
  </si>
  <si>
    <t>55.82708740234375; 48.669734954833984</t>
  </si>
  <si>
    <t>cfddfa6c-fcb3-4fe9-b641-8657e4824785</t>
  </si>
  <si>
    <t>Зеленодольский р-н, Васильево пгт, СНТ Березка</t>
  </si>
  <si>
    <t>55.8313102722168; 48.73308181762695</t>
  </si>
  <si>
    <t>814e9d01-c10e-4594-8724-cce21691a72a</t>
  </si>
  <si>
    <t>Зеленодольский р-н, г. Зеленодольск , 71 квартал, лесничество, д. (СНТ Пчелка)</t>
  </si>
  <si>
    <t>55.86240005493164; 48.510929107666016</t>
  </si>
  <si>
    <t>10b2d4b7-93b9-4d33-b809-4b5e220e8448</t>
  </si>
  <si>
    <t>Зеленодольский р-н, г. Зеленодольск, 788 км трасса М7 Агнкс Магистраль</t>
  </si>
  <si>
    <t>55.87782669067383; 48.86003494262695</t>
  </si>
  <si>
    <t>32e24896-b241-404a-9f22-6742738cd68f</t>
  </si>
  <si>
    <t>Зеленодольский р-н, г.Зеленодольск, мик-н Поле чудес (Просьба забирать с 9.00)</t>
  </si>
  <si>
    <t>55.875423431396484; 48.56529998779297</t>
  </si>
  <si>
    <t>3c15d84c-cff8-457a-ad33-0d09104d3268</t>
  </si>
  <si>
    <t>Зеленодольский р-н, г. Зеленодольск, пр-кт Строителей, д. 1</t>
  </si>
  <si>
    <t>55.857112884521484; 48.572105407714844</t>
  </si>
  <si>
    <t>9fb30dd8-5d28-42b3-b682-1c59d7450007</t>
  </si>
  <si>
    <t>Зеленодольский р-н, г. Зеленодольск, пр-кт Строителей, д.1</t>
  </si>
  <si>
    <t>55.8575553894043; 48.571807861328125</t>
  </si>
  <si>
    <t>949a815b-b0f3-4ed6-9c66-88ef2f4603b1</t>
  </si>
  <si>
    <t>Зеленодольский р-н, г. Зеленодольск, пр-кт Строителей, д.11</t>
  </si>
  <si>
    <t>55.862308502197266; 48.56282043457031</t>
  </si>
  <si>
    <t>f7ba6980-70fe-4e91-a1d6-5999decda902</t>
  </si>
  <si>
    <t>Зеленодольский р-н, г. Зеленодольск, пр-кт Строителей, д. 17</t>
  </si>
  <si>
    <t>55.86277389526367; 48.562042236328125</t>
  </si>
  <si>
    <t>17b49d2f-0e81-44e4-9aad-7d5740dd7919</t>
  </si>
  <si>
    <t>Зеленодольский р-н, г. Зеленодольск, пр-кт Строителей, д.18 А</t>
  </si>
  <si>
    <t>55.85801315307617; 48.57585525512695</t>
  </si>
  <si>
    <t>ae4acac6-ab95-4bd5-a66e-885448348c64</t>
  </si>
  <si>
    <t>Зеленодольский р-н, г. Зеленодольск,  пр-кт Строителей, д. 20</t>
  </si>
  <si>
    <t>55.857948303222656; 48.57394790649414</t>
  </si>
  <si>
    <t>d3e389e4-c80b-43b6-b5fb-ae4fb2c302f0</t>
  </si>
  <si>
    <t>Зеленодольский р-н, г. Зеленодольск, пр-кт Строителей, д. 30</t>
  </si>
  <si>
    <t>55.860836029052734; 48.57130813598633</t>
  </si>
  <si>
    <t>f62c06a4-16f1-48c6-baf6-9226b5000b91</t>
  </si>
  <si>
    <t>Зеленодольский р-н, г. Зеленодольск, пр-кт Строителей, д. 44</t>
  </si>
  <si>
    <t>55.86342239379883; 48.56599807739258</t>
  </si>
  <si>
    <t>85b60124-1327-4649-9ff2-d2ef285912c8</t>
  </si>
  <si>
    <t>Зеленодольский р-н, г. Зеленодольск, пр-кт Строителей, д. 5</t>
  </si>
  <si>
    <t>55.85899353027344; 48.56934356689453</t>
  </si>
  <si>
    <t>47c2a120-7172-416d-8543-bcddd080f7eb</t>
  </si>
  <si>
    <t>Зеленодольский р-н, г. Зеленодольск, пр-кт Строителей, д.50 (+7 906 110-54-25 Татьяна)</t>
  </si>
  <si>
    <t>55.864280700683594; 48.563865661621094</t>
  </si>
  <si>
    <t>a616d89d-1f1c-428b-a5f3-21c9ef349ddd</t>
  </si>
  <si>
    <t>Зеленодольский р-н, г. Зеленодольск, пр-кт Строителей, д. 62 а (Зеленодольский РЭС)</t>
  </si>
  <si>
    <t>55.86677932739258; 48.56235885620117</t>
  </si>
  <si>
    <t>db114d6c-2ea1-4cdb-b686-cb10c20888b6</t>
  </si>
  <si>
    <t>Зеленодольский р-н, г. Зеленодольск, пр-кт Строителей, д. 7</t>
  </si>
  <si>
    <t>55.860164642333984; 48.56745147705078</t>
  </si>
  <si>
    <t>6af0f9eb-ca5b-4098-8c2f-f249392e54e8</t>
  </si>
  <si>
    <t>Зеленодольский р-н, г. Зеленодольск, проспект Строителей,24,26</t>
  </si>
  <si>
    <t>55.85953903198242; 48.57158660888672</t>
  </si>
  <si>
    <t>2795a4b4-5eff-4077-a794-2ca97139f8f0</t>
  </si>
  <si>
    <t>Зеленодольский р-н, г. Зеленодольск, проспект Строителей, 38</t>
  </si>
  <si>
    <t>55.86174392700195; 48.56889343261719</t>
  </si>
  <si>
    <t>8cc80faa-bb88-451f-8eff-277b9bdaf8ca</t>
  </si>
  <si>
    <t>Зеленодольский р-н, г. Зеленодольск, проспект Строителей, 42</t>
  </si>
  <si>
    <t>55.86372375488281; 48.566532135009766</t>
  </si>
  <si>
    <t>7803a603-b603-4381-80f4-7e19e3b308fa</t>
  </si>
  <si>
    <t>Зеленодольский р-н, г. Зеленодольск, пр-т Строителей, д. 9</t>
  </si>
  <si>
    <t>55.8609733581543; 48.56571578979492</t>
  </si>
  <si>
    <t>4e66539b-33ad-4201-a902-a1f54ce55adc</t>
  </si>
  <si>
    <t>Зеленодольский р-н, г. Зеленодольск, (СНТ  70 лет Октября точка 1) (кроме суб и вск)</t>
  </si>
  <si>
    <t>55.88378143310547; 48.5628662109375</t>
  </si>
  <si>
    <t>e884b46b-e6fc-4604-8ffc-74b623907293</t>
  </si>
  <si>
    <t>Зеленодольский р-н, г. Зеленодольск, (СНТ 70 лет Октября точка 2) (кроме суб. и вск.)</t>
  </si>
  <si>
    <t>55.890079498291016; 48.56243896484375</t>
  </si>
  <si>
    <t>27bb3bcf-7879-4ea1-b9ee-5e4e809b0982</t>
  </si>
  <si>
    <t>Зеленодольский р-н, г. Зеленодольск, (СНТ 70 лет Октября точка 3)  (кроме суб. и вск.)</t>
  </si>
  <si>
    <t>55.891136169433594; 48.55472183227539</t>
  </si>
  <si>
    <t>9c90d438-d3c0-4f77-9384-d8e570b7e5da</t>
  </si>
  <si>
    <t>Зеленодольский р-н, г. Зеленодольск, (СНТ 70 лет Октября) (точка 4 кроме суб. и вск.)</t>
  </si>
  <si>
    <t>55.88827133178711; 48.54997253417969</t>
  </si>
  <si>
    <t>557049b8-c1bc-4940-8185-3a50f5ef07a6</t>
  </si>
  <si>
    <t>Зеленодольский р-н, г. Зеленодольск, (СНТ 70 лет Октября точка 6) (кроме суб и вск)</t>
  </si>
  <si>
    <t>55.88192367553711; 48.5654296875</t>
  </si>
  <si>
    <t>d14f4280-e85d-469e-9ff3-7d141063ac28</t>
  </si>
  <si>
    <t>Зеленодольский р-н, г. Зеленодольск, СНТ Дальний (1.3)</t>
  </si>
  <si>
    <t>55.87890625; 48.53550720214844</t>
  </si>
  <si>
    <t>6789a186-4779-45d7-98df-e4bc7080a791</t>
  </si>
  <si>
    <t>Зеленодольский р-н, г. Зеленодольск, СНТ Дальний (1.5)</t>
  </si>
  <si>
    <t>55.879005432128906; 48.54421615600586</t>
  </si>
  <si>
    <t>ef270ad9-dd50-435d-89f4-8d012a880b6a</t>
  </si>
  <si>
    <t>Зеленодольский р-н, г. Зеленодольск, СНТ Дальний (1 площадка)</t>
  </si>
  <si>
    <t>55.88176727294922; 48.54230880737305</t>
  </si>
  <si>
    <t>4599d842-32b4-449f-b93a-2b048c222a11</t>
  </si>
  <si>
    <t>Зеленодольский р-н, г. Зеленодольск, СНТ Дальний (2 площадка 1,1)</t>
  </si>
  <si>
    <t>55.87587356567383; 48.53786849975586</t>
  </si>
  <si>
    <t>0bade2fa-ba40-4b82-84f3-d5fc96cc86b8</t>
  </si>
  <si>
    <t>Зеленодольский р-н, г. Зеленодольск, (Технополис Новая Тура промзона) забрать до 16.00,  когда приедут забирать 0,75 необходимо позвонить по тел: 8-987-060-0358 для того, чтобы объяснили как проехать.</t>
  </si>
  <si>
    <t>55.855342864990234; 48.83509063720703</t>
  </si>
  <si>
    <t>1dd45cee-fead-4096-bd66-baed9e73b717</t>
  </si>
  <si>
    <t>Зеленодольский р-н, г. Зеленодольск, Технополис Новая Тура промзона, павильон 1 89870051891 надо позвонить заранее</t>
  </si>
  <si>
    <t>55.85300827026367; 48.842872619628906</t>
  </si>
  <si>
    <t>7b6196db-f9ee-4270-8274-ada1fdca2c3a</t>
  </si>
  <si>
    <t>Зеленодольский р-н, г. Зеленодольск , ул. Баки Урманче, д. 1</t>
  </si>
  <si>
    <t>55.8583869934082; 48.55967330932617</t>
  </si>
  <si>
    <t>63834bb7-76e3-4379-9bad-e0170245890d</t>
  </si>
  <si>
    <t>Зеленодольский р-н, г. Зеленодольск, ул. Баки Урманче, д. 10</t>
  </si>
  <si>
    <t>55.860740661621094; 48.56196212768555</t>
  </si>
  <si>
    <t>03627bc0-2f45-4841-b588-02d72f824ad8</t>
  </si>
  <si>
    <t>Зеленодольский р-н, г. Зеленодольск, ул. Баки Урманче, д. 2</t>
  </si>
  <si>
    <t>55.86028289794922; 48.55914306640625</t>
  </si>
  <si>
    <t>532d5812-b823-48cd-8cae-89ee7be0c3fc</t>
  </si>
  <si>
    <t>Зеленодольский р-н, г. Зеленодольск, ул. Баки Урманче, д. 6</t>
  </si>
  <si>
    <t>55.86064147949219; 48.56123733520508</t>
  </si>
  <si>
    <t>711df49c-0a73-43cd-b987-c5f19454389d</t>
  </si>
  <si>
    <t>Зеленодольский р-н, г. Зеленодольск, ул. Баки Урманче, д. 9 ,вывоз мусора строго с 08:00 до 22:00 ( ночью магазин закрыт)</t>
  </si>
  <si>
    <t>55.86061096191406; 48.562477111816406</t>
  </si>
  <si>
    <t>193ef88e-f664-484d-b232-589da3aa3858</t>
  </si>
  <si>
    <t>Зеленодольский р-н, г. Зеленодольск, ул. Большая Заводская, д. 19</t>
  </si>
  <si>
    <t>55.84035110473633; 48.565364837646484</t>
  </si>
  <si>
    <t>39fe2862-f189-4a02-a5b5-f9656baa77a6</t>
  </si>
  <si>
    <t>Зеленодольский р-н, г. Зеленодольск, ул. Б. Урманче, д. 14 (мусоропровод)</t>
  </si>
  <si>
    <t>55.8620491027832; 48.56224822998047</t>
  </si>
  <si>
    <t>55980980-8a69-4ebb-9246-0ea38f1407ad</t>
  </si>
  <si>
    <t>Зеленодольский р-н, г. Зеленодольск, ул. Вали Хазиева, д. 1</t>
  </si>
  <si>
    <t>55.85055923461914; 48.55828857421875</t>
  </si>
  <si>
    <t>1031cf78-149e-4c52-a644-26c6d82f7a30</t>
  </si>
  <si>
    <t>Зеленодольский р-н, г. Зеленодольск, ул. Вали Хазиева, д. 4</t>
  </si>
  <si>
    <t>55.85346221923828; 48.560081481933594</t>
  </si>
  <si>
    <t>347fed93-88b2-430c-9335-4c615e1903b1</t>
  </si>
  <si>
    <t>Зеленодольский р-н, г. Зеленодольск, ул. Вали Хазиева, д. 7</t>
  </si>
  <si>
    <t>55.85249328613281; 48.56279754638672</t>
  </si>
  <si>
    <t>42cd6952-1216-4654-ad02-75bb47551c95</t>
  </si>
  <si>
    <t>Зеленодольский р-н, г. Зеленодольск, ул. Весенняя улица, д. 11</t>
  </si>
  <si>
    <t>55.84636306762695; 48.55343246459961</t>
  </si>
  <si>
    <t>763c57c8-f66a-4d66-adb6-003ff2299472</t>
  </si>
  <si>
    <t>Зеленодольский р-н, г. Зеленодольск, ул. Ветровая, д.16 Забирать с 8ч утра до 19ч!</t>
  </si>
  <si>
    <t>55.84974670410156; 48.53261947631836</t>
  </si>
  <si>
    <t>e61b5ba1-b7c4-46db-abf6-6e5c6227c31c</t>
  </si>
  <si>
    <t>Зеленодольский р-н, г. Зеленодольск, ул. Вишневая, д. 26</t>
  </si>
  <si>
    <t>55.83919906616211; 48.46139907836914</t>
  </si>
  <si>
    <t>e7423e17-e160-45c4-a480-688971dde6a9</t>
  </si>
  <si>
    <t>Зеленодольский р-н, г. Зеленодольск, ул. Волжская, 10, к.2</t>
  </si>
  <si>
    <t>55.841102600097656; 48.47057342529297</t>
  </si>
  <si>
    <t>4e9eb900-20c5-4ec0-9561-4285170d91f7</t>
  </si>
  <si>
    <t>Зеленодольский р-н, г. Зеленодольск, ул. Волжская, д.10 ( +79050227871 Евгения)</t>
  </si>
  <si>
    <t>55.84234619140625; 48.46446990966797</t>
  </si>
  <si>
    <t>a22f6a39-c845-4e12-93c8-a4ea67c597ea</t>
  </si>
  <si>
    <t>Зеленодольский р-н, г. Зеленодольск, ул. Волжская, д. 36 (+79656088000) посигналить, чтобы открыли ворота! Работают до 16.00</t>
  </si>
  <si>
    <t>55.84299850463867; 48.479366302490234</t>
  </si>
  <si>
    <t>e90993b8-0eb9-4d2b-9abc-671fdcb1ad15</t>
  </si>
  <si>
    <t>Зеленодольский р-н, г. Зеленодольск, ул. Гагарина, д. 1 (профилакт. Волга) 8962-560-84-68 Надежда, завхоз.</t>
  </si>
  <si>
    <t>55.844364166259766; 48.49085998535156</t>
  </si>
  <si>
    <t>3dc38fde-36bf-4ebc-9a75-fc077f664e3c</t>
  </si>
  <si>
    <t>Зеленодольский р-н, г. Зеленодольск, ул. Гагарина, д.8</t>
  </si>
  <si>
    <t>55.84833526611328; 48.49398422241211</t>
  </si>
  <si>
    <t>5a606479-f1a1-4303-8ece-f24a85e3a903</t>
  </si>
  <si>
    <t>Зеленодольский р-н, г. Зеленодольск, ул. Гайдара, д.14 А (контейнер на заправке) +79173977829</t>
  </si>
  <si>
    <t>55.863624572753906; 48.5359001159668</t>
  </si>
  <si>
    <t>0800c19c-f44e-4240-834e-cb993713a1ea</t>
  </si>
  <si>
    <t>Зеленодольский р-н, г. Зеленодольск, ул. Гайдара, д. 15 (ЗПНИ)</t>
  </si>
  <si>
    <t>55.86662673950195; 48.535701751708984</t>
  </si>
  <si>
    <t>6b01045e-11c3-4c17-92de-e522a5471eed</t>
  </si>
  <si>
    <t>Зеленодольский р-н, г. Зеленодольск, ул. Гайдара, д. 16</t>
  </si>
  <si>
    <t>55.86589813232422; 48.53876495361328</t>
  </si>
  <si>
    <t>598971be-427c-4b10-8db7-5b9ec4b7fd5d</t>
  </si>
  <si>
    <t>Зеленодольский р-н, г. Зеленодольск, ул. Гайдара, д. 17</t>
  </si>
  <si>
    <t>55.865997314453125; 48.53716278076172</t>
  </si>
  <si>
    <t>c42580a2-5f60-4577-b8e1-559aa9816a99</t>
  </si>
  <si>
    <t>Зеленодольский р-н, г. Зеленодольск, ул. Гаринская, д. 3-5</t>
  </si>
  <si>
    <t>55.8693962097168; 48.54070281982422</t>
  </si>
  <si>
    <t>график-1. 5 шт. - Еженедельно в Вт,Чт, график-2. 5 шт. - Еженедельно в Сб,Вс</t>
  </si>
  <si>
    <t>7eaad49e-e160-438d-9245-27c7725e9e28</t>
  </si>
  <si>
    <t>Зеленодольский р-н, г. Зеленодольск, ул. Гаринская, д. 40 (Церковь)</t>
  </si>
  <si>
    <t>55.871761322021484; 48.54768371582031</t>
  </si>
  <si>
    <t>2cbeb798-de6e-4882-a98d-2bb477df62df</t>
  </si>
  <si>
    <t>Зеленодольский р-н, г. Зеленодольск, ул. Гастелло, д. 11-9</t>
  </si>
  <si>
    <t>55.8536491394043; 48.51726150512695</t>
  </si>
  <si>
    <t>3a86bc3e-fc41-4195-9306-1ef0c2b018c7</t>
  </si>
  <si>
    <t>Зеленодольский р-н, г. Зеленодольск, ул. Гастелло, д.19</t>
  </si>
  <si>
    <t>55.855987548828125; 48.519386291503906</t>
  </si>
  <si>
    <t>3aa059c4-828f-4db3-a1e6-e20dd54dbdb3</t>
  </si>
  <si>
    <t>Зеленодольский р-н, г. Зеленодольск, ул. Гоголя, 53</t>
  </si>
  <si>
    <t>55.85151290893555; 48.51955795288086</t>
  </si>
  <si>
    <t>05f6d431-8664-4851-bab4-47417dd27834</t>
  </si>
  <si>
    <t>Зеленодольский р-н, г. Зеленодольск, ул. Гоголя, д. 120</t>
  </si>
  <si>
    <t>55.85129928588867; 48.534507751464844</t>
  </si>
  <si>
    <t>2a93ecd1-e664-49c9-991f-2f008d7fd7a2</t>
  </si>
  <si>
    <t>Зеленодольский р-н, г. Зеленодольск, ул. Гоголя, д. 23а</t>
  </si>
  <si>
    <t>55.852455139160156; 48.50368881225586</t>
  </si>
  <si>
    <t>f5a3f790-df79-4715-8363-41136e2aada1</t>
  </si>
  <si>
    <t>Зеленодольский р-н, г. Зеленодольск, ул. Гоголя, д. 31 А</t>
  </si>
  <si>
    <t>55.85236358642578; 48.50758743286133</t>
  </si>
  <si>
    <t>c5c057b8-0652-4f65-afcc-e4b1b58ef292</t>
  </si>
  <si>
    <t>Зеленодольский р-н, г. Зеленодольск, ул. Гоголя, д.38-40</t>
  </si>
  <si>
    <t>55.854248046875; 48.504188537597656</t>
  </si>
  <si>
    <t>e2b3a3e7-5164-4726-a489-0f2f5adb20b5</t>
  </si>
  <si>
    <t>Зеленодольский р-н, г. Зеленодольск, ул. Гоголя, д.42</t>
  </si>
  <si>
    <t>55.85367965698242; 48.506439208984375</t>
  </si>
  <si>
    <t>edb9dc8e-64ef-410a-97a4-04dc78e7c4cb</t>
  </si>
  <si>
    <t>Зеленодольский р-н, г. Зеленодольск, ул. Гоголя, д. 43А</t>
  </si>
  <si>
    <t>55.85154724121094; 48.51383590698242</t>
  </si>
  <si>
    <t>bc872b73-2d25-475c-9c8b-0ad813aa7bed</t>
  </si>
  <si>
    <t>Зеленодольский р-н, г. Зеленодольск, ул. Гоголя, д. 46</t>
  </si>
  <si>
    <t>55.854278564453125; 48.5082893371582</t>
  </si>
  <si>
    <t>360ab835-d771-4d07-bcd0-8294fa124925</t>
  </si>
  <si>
    <t>Зеленодольский  р-н, г. Зеленодольск, ул. Гоголя, д.49А</t>
  </si>
  <si>
    <t>55.851402282714844; 48.51726531982422</t>
  </si>
  <si>
    <t>88542970-d69d-495f-9040-647d06e51c64</t>
  </si>
  <si>
    <t>Зеленодольский р-н, г. Зеленодольск, ул. Гоголя, д. 5</t>
  </si>
  <si>
    <t>55.85285949707031; 48.49654006958008</t>
  </si>
  <si>
    <t>41d891ff-d7f4-423d-8ce6-4e674a1fb4f3</t>
  </si>
  <si>
    <t>Зеленодольский р-н, г. Зеленодольск, ул. Гоголя, д. 50</t>
  </si>
  <si>
    <t>55.85388946533203; 48.50993728637695</t>
  </si>
  <si>
    <t>4acb0a0d-e333-45c2-8272-2449ed8d98da</t>
  </si>
  <si>
    <t>Зеленодольский р-н, г. Зеленодольск, ул. Гоголя, д.55</t>
  </si>
  <si>
    <t>55.851402282714844; 48.52077102661133</t>
  </si>
  <si>
    <t>5919f19e-a294-45c1-8ea0-b5a5f44b9b06</t>
  </si>
  <si>
    <t>Зеленодольский р-н, г. Зеленодольск, ул. Гоголя, д. 56</t>
  </si>
  <si>
    <t>55.852928161621094; 48.512962341308594</t>
  </si>
  <si>
    <t>график-1. 4 шт. - Еженедельно в Пн,Сб,Вс, график-2. 4 шт. - Еженедельно в Вт,Ср,Чт,Пт</t>
  </si>
  <si>
    <t>3f229854-8e44-4ff1-a1db-1cce718fdd3b</t>
  </si>
  <si>
    <t>Зеленодольский р-н, г. Зеленодольск, ул. Гоголя, д. 57</t>
  </si>
  <si>
    <t>55.85139465332031; 48.52231216430664</t>
  </si>
  <si>
    <t>d6886fb7-c437-4eb0-a178-85224b701d49</t>
  </si>
  <si>
    <t>Зеленодольский р-н, г. Зеленодольск, ул. Гоголя, д.57А</t>
  </si>
  <si>
    <t>55.85126876831055; 48.5234260559082</t>
  </si>
  <si>
    <t>2cd9d073-480c-4d6c-a65a-8ebcf14ba9f0</t>
  </si>
  <si>
    <t>Зеленодольский р-н, г. Зеленодольск, ул. Гоголя, д.5 А</t>
  </si>
  <si>
    <t>55.8531494140625; 48.49583435058594</t>
  </si>
  <si>
    <t>9dbbf1e4-1b95-432c-b8f2-ecd4ee1dcffc</t>
  </si>
  <si>
    <t>Зеленодольский р-н, г. Зеленодольск, ул. Гоголя, д. 7</t>
  </si>
  <si>
    <t>55.85298538208008; 48.4973258972168</t>
  </si>
  <si>
    <t>0a3da1a6-f099-40b0-a229-b13985a37913</t>
  </si>
  <si>
    <t>Зеленодольский р-н, г. Зеленодольск, ул. Дальняя, д. 23</t>
  </si>
  <si>
    <t>55.84498977661133; 48.569034576416016</t>
  </si>
  <si>
    <t>fe28f405-0205-4abc-ac6b-9ae1f544020e</t>
  </si>
  <si>
    <t>Зеленодольский р-н, г. Зеленодольск, ул. Декабристов д. 10</t>
  </si>
  <si>
    <t>55.84893035888672; 48.48963928222656</t>
  </si>
  <si>
    <t>09ee3850-5e9b-4a41-ac60-164102b29a4c</t>
  </si>
  <si>
    <t>Зеленодольский р-н, г. Зеленодольск, ул. Дзержинского, д. 112</t>
  </si>
  <si>
    <t>55.8425407409668; 48.56255340576172</t>
  </si>
  <si>
    <t>92d9f44f-b42d-4d59-a7f5-0b2ce3db4d22</t>
  </si>
  <si>
    <t>Зеленодольский р-н, г. Зеленодольск, ул. Дзержинского, д. 120</t>
  </si>
  <si>
    <t>55.842681884765625; 48.56448745727539</t>
  </si>
  <si>
    <t>1152db01-7498-4ae0-ad89-5ebdb90bccd4</t>
  </si>
  <si>
    <t>Зеленодольский р-н, г. Зеленодольск, ул. Дзержинского, д. 84</t>
  </si>
  <si>
    <t>55.84245300292969; 48.560035705566406</t>
  </si>
  <si>
    <t>85a9452c-4bb9-422b-a59b-5e351aa5d085</t>
  </si>
  <si>
    <t>Зеленодольский р-н, г. Зеленодольск, ул. Жукова, д. 1</t>
  </si>
  <si>
    <t>55.85491943359375; 48.56472396850586</t>
  </si>
  <si>
    <t>15757204-7a5c-4fa8-a9b5-6bef6afa6e3f</t>
  </si>
  <si>
    <t>Зеленодольский р-н, г. Зеленодольск, ул. Жукова, д.10 (ЗПТС офис)</t>
  </si>
  <si>
    <t>55.85564422607422; 48.5706787109375</t>
  </si>
  <si>
    <t>0688593c-eabe-4d86-90d0-813642057eb5</t>
  </si>
  <si>
    <t>Зеленодольский р-н, г. Зеленодольск, ул. Жукова, д. 7</t>
  </si>
  <si>
    <t>55.857112884521484; 48.56972885131836</t>
  </si>
  <si>
    <t>6a9c14e8-e161-477d-83ed-a805e01b6751</t>
  </si>
  <si>
    <t>Зеленодольский р-н, г. Зеленодольск, ул. Заводская, д. 5</t>
  </si>
  <si>
    <t>55.83924102783203; 48.50640869140625</t>
  </si>
  <si>
    <t>51ddf44a-4d3a-4bee-9e30-26c94647b8ef</t>
  </si>
  <si>
    <t>Зеленодольский р-н, г. Зеленодольск, ул. Заводская (Учебный центр)</t>
  </si>
  <si>
    <t>55.83959197998047; 48.49668884277344</t>
  </si>
  <si>
    <t>03ccadb4-62a9-47c3-849b-6cbd9374f756</t>
  </si>
  <si>
    <t>Зеленодольский р-н, г. Зеленодольск, ул. Загородная, д. 28а</t>
  </si>
  <si>
    <t>55.84132766723633; 48.44841766357422</t>
  </si>
  <si>
    <t>222edd53-21f6-4352-a46e-9c21fa34b9c9</t>
  </si>
  <si>
    <t>Зеленодольский р-н, г. Зеленодольск, ул. Загородная, д. 31</t>
  </si>
  <si>
    <t>55.84195327758789; 48.4445915222168</t>
  </si>
  <si>
    <t>6beb3d08-0084-4bfe-a319-abd6fa2c045f</t>
  </si>
  <si>
    <t>Зеленодольский р-н, г. Зеленодольск, ул. Заикина, д.10</t>
  </si>
  <si>
    <t>55.84849166870117; 48.525108337402344</t>
  </si>
  <si>
    <t>3bfdf256-a81b-40d2-a5c0-e72d0f1725a8</t>
  </si>
  <si>
    <t>Зеленодольский р-н, г. Зеленодольск, ул. Заикина, д. 14</t>
  </si>
  <si>
    <t>55.8492546081543; 48.52576446533203</t>
  </si>
  <si>
    <t>86dd74b9-659e-4313-87f8-c71274b88095</t>
  </si>
  <si>
    <t>Зеленодольский р-н, г. Зеленодольск, ул. Заикина, д. 16</t>
  </si>
  <si>
    <t>55.85140609741211; 48.52695846557617</t>
  </si>
  <si>
    <t>b67f44af-28d9-4f60-9570-95221119b7cd</t>
  </si>
  <si>
    <t>Зеленодольский р-н, г. Зеленодольск, ул. Заикина, д. 3 (Хлебокомбинат)</t>
  </si>
  <si>
    <t>55.84778594970703; 48.522560119628906</t>
  </si>
  <si>
    <t>3d501f78-b0c2-4670-ad0f-d27c98b466b7</t>
  </si>
  <si>
    <t>Зеленодольский р-н, г. Зеленодольск, ул. Заикина, д. 4</t>
  </si>
  <si>
    <t>55.8466796875; 48.525089263916016</t>
  </si>
  <si>
    <t>232c5284-9f43-4fae-b60e-cb30fddcdfba</t>
  </si>
  <si>
    <t>Зеленодольский р-н, г. Зеленодольск, ул. Залесная</t>
  </si>
  <si>
    <t>55.85785675048828; 48.50375747680664</t>
  </si>
  <si>
    <t>87e1b701-add2-40d8-84bc-9c88982f8e08</t>
  </si>
  <si>
    <t>Зеленодольский р-н, г. Зеленодольск, ул. Западная, д. 16-20</t>
  </si>
  <si>
    <t>55.852787017822266; 48.54967498779297</t>
  </si>
  <si>
    <t>6192f779-4b25-4656-b5e8-44889b75fe56</t>
  </si>
  <si>
    <t>Зеленодольский р-н, г. Зеленодольск, ул. Засорина, д. 4</t>
  </si>
  <si>
    <t>55.855018615722656; 48.51161575317383</t>
  </si>
  <si>
    <t>98df9275-656a-4092-ae09-9d6ea2b87c90</t>
  </si>
  <si>
    <t>Зеленодольский р-н, г. Зеленодольск, ул. Йошкар-Олинская, д. 4</t>
  </si>
  <si>
    <t>55.84748840332031; 48.5483283996582</t>
  </si>
  <si>
    <t>21b59618-5ba3-4f5b-93c2-5e47553ff9a4</t>
  </si>
  <si>
    <t>Зеленодольский р-н, г. Зеленодольск, ул. Йошкар-Олинская, снт. Мебельщик</t>
  </si>
  <si>
    <t>55.84503936767578; 48.5452880859375</t>
  </si>
  <si>
    <t>a95a3940-bb2d-4b2c-987e-69716b6fe144</t>
  </si>
  <si>
    <t>Зеленодольский р-н, г. Зеленодольск, ул. Карла Маркса 53а</t>
  </si>
  <si>
    <t>55.849483489990234; 48.5106315612793</t>
  </si>
  <si>
    <t>b96820ed-2906-4eaf-a43f-168c0643f5ea</t>
  </si>
  <si>
    <t>Зеленодольский р-н, г. Зеленодольск, ул. Карла Маркса, 53а (на контейнере написано ПОЧТА, 884371-40383)</t>
  </si>
  <si>
    <t>55.849552154541016; 48.51091384887695</t>
  </si>
  <si>
    <t>df84845c-699c-410d-9a8d-8a035e89758c</t>
  </si>
  <si>
    <t>Зеленодольский р-н, г. Зеленодольск, ул. Карла Маркса, 7</t>
  </si>
  <si>
    <t>55.85041809082031; 48.48933410644531</t>
  </si>
  <si>
    <t>9a7df934-996d-425c-b7af-98469935e533</t>
  </si>
  <si>
    <t>Зеленодольский р-н, г. Зеленодольск, ул. Карла Маркса, д. 55</t>
  </si>
  <si>
    <t>55.84911346435547; 48.511531829833984</t>
  </si>
  <si>
    <t>ffe262d3-5aa1-47b4-a971-1ef5ed4f27ae</t>
  </si>
  <si>
    <t>Зеленодольский р-н, г. Зеленодольск, ул. Карла Маркса, д. 61</t>
  </si>
  <si>
    <t>55.848907470703125; 48.52058410644531</t>
  </si>
  <si>
    <t>dc406385-c26d-4622-a603-eee5964230b4</t>
  </si>
  <si>
    <t>Зеленодольский р-н, г. Зеленодольск, ул. Катина, 18</t>
  </si>
  <si>
    <t>55.845584869384766; 48.56795120239258</t>
  </si>
  <si>
    <t>a4550982-7acf-4659-b631-1589c7d03f32</t>
  </si>
  <si>
    <t>Зеленодольский р-н, г. Зеленодольск, ул. Катина, 58</t>
  </si>
  <si>
    <t>55.84784698486328; 48.57537078857422</t>
  </si>
  <si>
    <t>d4f03ade-e217-403a-9efb-6cb96b950fb9</t>
  </si>
  <si>
    <t>Зеленодольский р-н, г. Зеленодольск, ул. Кирпичная, 2</t>
  </si>
  <si>
    <t>55.83839797973633; 48.46392822265625</t>
  </si>
  <si>
    <t>37f2ff91-3cdf-4b34-b01e-5113851d0b91</t>
  </si>
  <si>
    <t>Зеленодольский р-н, г. Зеленодольск, ул. Кирпичная, д.16 (подьезжать на саму заправку)</t>
  </si>
  <si>
    <t>55.83919143676758; 48.46533966064453</t>
  </si>
  <si>
    <t>50ab7ede-82a1-4d53-9716-6c19eeb988d3</t>
  </si>
  <si>
    <t>Зеленодольский р-н, г. Зеленодольск, ул. Кирпичная, д.40 (+79872333513 позвонить за 10 минут, откроют ворота)</t>
  </si>
  <si>
    <t>55.838985443115234; 48.46346664428711</t>
  </si>
  <si>
    <t>1129999f-e380-45fd-98ea-6c2731488572</t>
  </si>
  <si>
    <t>Зеленодольский р-н, г. Зеленодольск, ул. К. Маркса, 30а</t>
  </si>
  <si>
    <t>55.85101318359375; 48.50729751586914</t>
  </si>
  <si>
    <t>47ce991a-ec5a-4f94-b3b2-942a632242b2</t>
  </si>
  <si>
    <t>Зеленодольский р-н, г. Зеленодольск, ул. К. Маркса, 35</t>
  </si>
  <si>
    <t>55.850318908691406; 48.49699783325195</t>
  </si>
  <si>
    <t>bf30a9d6-54d1-432c-b878-35290493bbcf</t>
  </si>
  <si>
    <t>Зеленодольский р-н, г. Зеленодольск, ул. К. Маркса, 39  (Ц.Рынок)</t>
  </si>
  <si>
    <t>55.84952163696289; 48.50000762939453</t>
  </si>
  <si>
    <t>125ba1bf-090f-42e9-8e14-19cdd875e020</t>
  </si>
  <si>
    <t>Зеленодольский р-н, г. Зеленодольск, ул. К. Маркса, 47</t>
  </si>
  <si>
    <t>55.85060501098633; 48.50001525878906</t>
  </si>
  <si>
    <t>e563a47d-0f78-4de0-b693-11c498e0dec0</t>
  </si>
  <si>
    <t>Зеленодольский р-н, г. Зеленодольск, ул. К. Маркса  51а</t>
  </si>
  <si>
    <t>55.849735260009766; 48.50954055786133</t>
  </si>
  <si>
    <t>772edaec-4625-49f6-b682-ee0190eb11ad</t>
  </si>
  <si>
    <t>Зеленодольский р-н, г. Зеленодольск, ул. К. Маркса, д. 11 (Крышки закрываем! )</t>
  </si>
  <si>
    <t>55.850162506103516; 48.48971176147461</t>
  </si>
  <si>
    <t>169b808a-f0a9-45b7-9202-82cc9f3a370e</t>
  </si>
  <si>
    <t>Зеленодольский р-н, г. Зеленодольск, ул. К. Маркса, д. 22</t>
  </si>
  <si>
    <t>55.850990295410156; 48.50316619873047</t>
  </si>
  <si>
    <t>6c511468-3665-48b3-b257-21d48cb7b501</t>
  </si>
  <si>
    <t>Зеленодольский р-н, г. Зеленодольск, ул. К. Маркса, д. 37 А/ ул. Красный пер-ок, д. 2</t>
  </si>
  <si>
    <t>55.850372314453125; 48.493629455566406</t>
  </si>
  <si>
    <t>3ed6b4da-06e5-4a5a-bd27-7ece990eec1e</t>
  </si>
  <si>
    <t>Зеленодольский р-н, г. Зеленодольск, ул. К. Маркса, д. 48 (мол. комб.) (с 9:00 до 15:00)</t>
  </si>
  <si>
    <t>55.8502311706543; 48.512481689453125</t>
  </si>
  <si>
    <t>4b3fcd0f-4521-4cce-a334-6938f2095c09</t>
  </si>
  <si>
    <t>Зеленодольский р-н, г. Зеленодольск, ул. К. Маркса, д. 51</t>
  </si>
  <si>
    <t>55.849605560302734; 48.50360107421875</t>
  </si>
  <si>
    <t>a8cfeabb-a3ac-4f2d-94b1-ad9dab217c94</t>
  </si>
  <si>
    <t>Зеленодольский р-н, г. Зеленодольск, ул. К. Маркса, д. 57</t>
  </si>
  <si>
    <t>55.84941482543945; 48.51393508911133</t>
  </si>
  <si>
    <t>62d0ed6b-ef7c-4d86-bc73-ac57eedde27d</t>
  </si>
  <si>
    <t>Зеленодольский р-н, г. Зеленодольск, ул. К. Маркса, д. 57Б</t>
  </si>
  <si>
    <t>55.849700927734375; 48.514102935791016</t>
  </si>
  <si>
    <t>6f75c13e-1064-44c4-ad50-6eec4977806d</t>
  </si>
  <si>
    <t>Зеленодольский р-н, г. Зеленодольск, ул. К. Маркса, д. 60</t>
  </si>
  <si>
    <t>55.84990310668945; 48.52301025390625</t>
  </si>
  <si>
    <t>dd4719d3-8ef4-4b36-bda7-80f134e89dd8</t>
  </si>
  <si>
    <t>Зеленодольский р-н, г. Зеленодольск, ул. К. Маркса, д. 62</t>
  </si>
  <si>
    <t>55.849300384521484; 48.526451110839844</t>
  </si>
  <si>
    <t>a58aa2e6-4917-4ad6-befd-00b57a740215</t>
  </si>
  <si>
    <t>Зеленодольский р-н, г.  Зеленодольск, ул. Комарова, 14Бк1</t>
  </si>
  <si>
    <t>55.85587692260742; 48.55612564086914</t>
  </si>
  <si>
    <t>2d289115-6747-4591-88c4-f11974a06087</t>
  </si>
  <si>
    <t>Зеленодольский р-н, г. Зеленодольск, ул. Комарова, 14В</t>
  </si>
  <si>
    <t>55.85637283325195; 48.5579719543457</t>
  </si>
  <si>
    <t>график-1. 2 шт. - Еженедельно в Ср,Пт,Вс, график-2. 2 шт. - Еженедельно в Пн,Вт,Чт,Сб</t>
  </si>
  <si>
    <t>c6036a79-e9a5-4de7-8a05-97134fe3b3c5</t>
  </si>
  <si>
    <t>Зеленодольский р-н, г. Зеленодольск, ул. Комарова, 31а</t>
  </si>
  <si>
    <t>55.85748291015625; 48.565696716308594</t>
  </si>
  <si>
    <t>335ab0f4-43bc-4f13-9398-be4e9715e521</t>
  </si>
  <si>
    <t>Зеленодольский р-н, г. Зеленодольск, ул. Комарова, 34 (88437137180)</t>
  </si>
  <si>
    <t>55.86300277709961; 48.57086944580078</t>
  </si>
  <si>
    <t>4d90fc03-3360-499f-aa38-2201db3cfd59</t>
  </si>
  <si>
    <t>Зеленодольский р-н, г. Зеленодольск, ул. Комарова, 41 (мусоропровод)</t>
  </si>
  <si>
    <t>55.85797882080078; 48.56657028198242</t>
  </si>
  <si>
    <t>2723ac5b-1c57-439b-9f06-09bf42b1e7be</t>
  </si>
  <si>
    <t>Зеленодольский р-н, г. Зеленодольск, ул. Комарова, 56 к1 (ИП Носков)</t>
  </si>
  <si>
    <t>55.85763168334961; 48.560813903808594</t>
  </si>
  <si>
    <t>0e300e13-7b07-4667-af50-d1cf18df7aba</t>
  </si>
  <si>
    <t>Зеленодольский р-н, г. Зеленодольск, ул. Комарова, 6,6а</t>
  </si>
  <si>
    <t>55.857566833496094; 48.56146240234375</t>
  </si>
  <si>
    <t>a9d8e25f-7850-4d64-bb5b-4a4558ee5c70</t>
  </si>
  <si>
    <t>Зеленодольский р-н, г. Зеленодольск, ул. Комарова, д. 11а</t>
  </si>
  <si>
    <t>55.85563659667969; 48.55556106567383</t>
  </si>
  <si>
    <t>a1560ce9-3538-41a9-b055-034bccabe7f5</t>
  </si>
  <si>
    <t>Зеленодольский р-н, г. Зеленодольск, ул. Комарова, д. 11 (мусоропровод)</t>
  </si>
  <si>
    <t>55.85481643676758; 48.5546875</t>
  </si>
  <si>
    <t>a443d1d3-a147-4c96-a09c-e68c8eb79117</t>
  </si>
  <si>
    <t>Зеленодольский р-н, г. Зеленодольск, ул. Комарова, д. 12А</t>
  </si>
  <si>
    <t>55.85976028442383; 48.56361770629883</t>
  </si>
  <si>
    <t>a30ebcc5-0383-431e-93c6-520a5d8650e5</t>
  </si>
  <si>
    <t>Зеленодольский р-н, г. Зеленодольск, ул. Комарова, д. 13</t>
  </si>
  <si>
    <t>55.85358428955078; 48.55522155761719</t>
  </si>
  <si>
    <t>db5ca8d5-e4b2-44c7-aa70-e3bf913a565c</t>
  </si>
  <si>
    <t>Зеленодольский р-н, г. Зеленодольск, ул. Комарова, д. 14</t>
  </si>
  <si>
    <t>55.8614616394043; 48.56462478637695</t>
  </si>
  <si>
    <t>92b86b3a-8ecc-457f-bd57-43a07c015215</t>
  </si>
  <si>
    <t>Зеленодольский р-н, г. Зеленодольск, ул. Комарова, д. 15 (мусоропровод)</t>
  </si>
  <si>
    <t>55.85413360595703; 48.556480407714844</t>
  </si>
  <si>
    <t>f78a81f2-77c7-4ddf-b156-8065de8a7dc6</t>
  </si>
  <si>
    <t>Зеленодольский р-н, г. Зеленодольск, ул. Комарова, д. 17 (мусоропровод)</t>
  </si>
  <si>
    <t>55.854793548583984; 48.55797576904297</t>
  </si>
  <si>
    <t>e1c742c6-d099-48be-80ad-3c66b085b9a6</t>
  </si>
  <si>
    <t>Зеленодольский р-н, г. Зеленодольск , ул. Комарова, д.18</t>
  </si>
  <si>
    <t>55.85820007324219; 48.562744140625</t>
  </si>
  <si>
    <t>f85e1d52-a587-4efa-b08a-9946f7dda1de</t>
  </si>
  <si>
    <t>Зеленодольский р-н, г. Зеленодольск, ул. Комарова, д. 18 а (с 8 до 17) (89600436539)</t>
  </si>
  <si>
    <t>55.85780715942383; 48.56263732910156</t>
  </si>
  <si>
    <t>a8c512ee-ee51-4e92-9ef9-095b49c0db0f</t>
  </si>
  <si>
    <t>Зеленодольский р-н, г. Зеленодольск, ул. Комарова, д. 19 (мусоропровод)</t>
  </si>
  <si>
    <t>55.855525970458984; 48.559471130371094</t>
  </si>
  <si>
    <t>b858ca73-6c8b-4d27-8cd0-2701c1503061</t>
  </si>
  <si>
    <t>Зеленодольский р-н, г. Зеленодольск, ул. Комарова, д. 19 (после 8.00 утра на звонок)</t>
  </si>
  <si>
    <t>55.85579299926758; 48.560359954833984</t>
  </si>
  <si>
    <t>54309b64-35e0-4fb3-921f-a427fee2486e</t>
  </si>
  <si>
    <t>Зеленодольский р-н, г. Зеленодольск, ул. Комарова, д. 2</t>
  </si>
  <si>
    <t>55.85653305053711; 48.556488037109375</t>
  </si>
  <si>
    <t>238f5a0c-17af-4dce-a558-cfd8ef08cae1</t>
  </si>
  <si>
    <t>Зеленодольский р-н, г. Зеленодольск, ул. Комарова, д. 21 (мусоропровод)</t>
  </si>
  <si>
    <t>55.85667419433594; 48.56183624267578</t>
  </si>
  <si>
    <t>085f64d8-4e0e-4638-82b2-631afb58acd8</t>
  </si>
  <si>
    <t>Зеленодольский р-н, г. Зеленодольск, ул. Комарова, д. 22</t>
  </si>
  <si>
    <t>55.85918045043945; 48.56446838378906</t>
  </si>
  <si>
    <t>811d8c61-c20e-4ca6-9669-3c94001e9dd3</t>
  </si>
  <si>
    <t>Зеленодольский р-н, г. Зеленодольск, ул. Комарова, д. 23 (мусоропровод)</t>
  </si>
  <si>
    <t>55.85746765136719; 48.56351852416992</t>
  </si>
  <si>
    <t>8ea5771d-f1cd-45b1-9526-6532f61e07e4</t>
  </si>
  <si>
    <t>Зеленодольский р-н, г. Зеленодольск, ул. Комарова, д.  25 (мусоропровод)</t>
  </si>
  <si>
    <t>55.85652542114258; 48.563072204589844</t>
  </si>
  <si>
    <t>782fbc0d-b05d-41bb-a6a7-49bf38ffb560</t>
  </si>
  <si>
    <t>Зеленодольский р-н, г. Зеленодольск, ул. Комарова, д. 28</t>
  </si>
  <si>
    <t>55.86014175415039; 48.56814193725586</t>
  </si>
  <si>
    <t>0569cd8b-b290-4056-a42d-c591fcce56f3</t>
  </si>
  <si>
    <t>Зеленодольский р-н, г. Зеленодольск, ул. Комарова, д. 29</t>
  </si>
  <si>
    <t>55.8575325012207; 48.56504440307617</t>
  </si>
  <si>
    <t>5fd25a95-a23b-46a6-98f0-91d192900a9f</t>
  </si>
  <si>
    <t>Зеленодольский р-н, г. Зеленодольск, ул. Комарова, д. 29 Б</t>
  </si>
  <si>
    <t>55.85717010498047; 48.5657958984375</t>
  </si>
  <si>
    <t>aa29d855-cfa2-45b7-aac2-45c52f665704</t>
  </si>
  <si>
    <t>Зеленодольский р-н, г. Зеленодольск, ул. Комарова, д. 32</t>
  </si>
  <si>
    <t>55.862300872802734; 48.56863784790039</t>
  </si>
  <si>
    <t>f2970f3a-0f92-46f1-9fea-d54da6127ba5</t>
  </si>
  <si>
    <t>Зеленодольский р-н, г. Зеленодольск, ул. Комарова, д. 37</t>
  </si>
  <si>
    <t>55.85861587524414; 48.56624984741211</t>
  </si>
  <si>
    <t>3cb55e60-2a14-4b96-820b-4b0d4ef5e4e4</t>
  </si>
  <si>
    <t>Зеленодольский р-н, г. Зеленодольск, ул. Комарова, д.37 (поставить контейнера правильно на место, закрывать крышки от контейнеров обязательно)</t>
  </si>
  <si>
    <t>55.85881423950195; 48.567081451416016</t>
  </si>
  <si>
    <t>bb3506b5-3639-4665-bd1a-fae0dbf74d45</t>
  </si>
  <si>
    <t>Зеленодольский р-н, г. Зеленодольск, ул. Комарова, д. 39</t>
  </si>
  <si>
    <t>55.858760833740234; 48.567413330078125</t>
  </si>
  <si>
    <t>e4bb9461-6a0f-43fd-8d80-af979a54a952</t>
  </si>
  <si>
    <t>Зеленодольский р-н, г. Зеленодольск, ул. Комарова, д.45</t>
  </si>
  <si>
    <t>55.86259841918945; 48.57464599609375</t>
  </si>
  <si>
    <t>4ac32c29-4642-4dec-aaac-f6775ddfb877</t>
  </si>
  <si>
    <t>Зеленодольский р-н, г. Зеленодольск, ул. Комарова, д. З1</t>
  </si>
  <si>
    <t>55.85789489746094; 48.5659294128418</t>
  </si>
  <si>
    <t>1e7f135b-696e-4017-abfa-cea2548aaf89</t>
  </si>
  <si>
    <t>Зеленодольский р-н, г. Зеленодольск, ул. Комарома, д. 10 в (Д/С Гульчечек)</t>
  </si>
  <si>
    <t>55.86063003540039; 48.56442642211914</t>
  </si>
  <si>
    <t>fe634a78-9d7a-4a4c-80c4-0d3aa6bd748d</t>
  </si>
  <si>
    <t>Зеленодольский р-н, г. Зеленодольск, ул. Комсомольская, д. 10</t>
  </si>
  <si>
    <t>55.84941864013672; 48.49915313720703</t>
  </si>
  <si>
    <t>eea70a74-21f5-4ce6-ac23-66b0b7b65e14</t>
  </si>
  <si>
    <t>Зеленодольский р-н, г. Зеленодольск, ул. Комсомольская, д. 10 (Аркон)</t>
  </si>
  <si>
    <t>55.849395751953125; 48.499610900878906</t>
  </si>
  <si>
    <t>4a629f87-c957-456d-a45c-79d72fcf4ac3</t>
  </si>
  <si>
    <t>Зеленодольский р-н, г. Зеленодольск, ул. Комсомольская, д. 11 ( ЗАБИРАТЬ С УТРА !!) ДО 08.30</t>
  </si>
  <si>
    <t>55.85021209716797; 48.49774932861328</t>
  </si>
  <si>
    <t>d6314fc2-de94-41be-ac45-e4e1c4123429</t>
  </si>
  <si>
    <t>Зеленодольский р-н, г. Зеленодольск, ул. Комсомольская, д. 19 - К. Маркса 10</t>
  </si>
  <si>
    <t>55.85155487060547; 48.497779846191406</t>
  </si>
  <si>
    <t>cfd668f8-93b8-431a-adfe-b65a951e3dc2</t>
  </si>
  <si>
    <t>Зеленодольский р-н, г. Зеленодольск, ул. Комсомольская, д. 2</t>
  </si>
  <si>
    <t>55.84706497192383; 48.49869918823242</t>
  </si>
  <si>
    <t>ce46c500-38d5-4e12-b200-0566b3ca9dc4</t>
  </si>
  <si>
    <t>Зеленодольский р-н, г. Зеленодольск, ул. Комсомольская, д. 23/15</t>
  </si>
  <si>
    <t>55.85296630859375; 48.49772644042969</t>
  </si>
  <si>
    <t>1b5f7f85-8cb5-4082-b51c-42ffee55f55b</t>
  </si>
  <si>
    <t>Зеленодольский р-н, г. Зеленодольск, ул. Комсомольская, д. 24</t>
  </si>
  <si>
    <t>55.851627349853516; 48.4995231628418</t>
  </si>
  <si>
    <t>bfaf4d55-7a42-408e-b37f-a1bdfa072ea9</t>
  </si>
  <si>
    <t>Зеленодольский р-н, г. Зеленодольск, ул. Комсомольская, д. 31</t>
  </si>
  <si>
    <t>55.85423278808594; 48.49917221069336</t>
  </si>
  <si>
    <t>92712ea0-ccd7-49b6-8322-6647806ddfdb</t>
  </si>
  <si>
    <t>Зеленодольский р-н, г. Зеленодольск, ул. Кооперативная 1  РЖД ВОКЗАЛЫ    89600446230  89172210750 обязательно звонить</t>
  </si>
  <si>
    <t>55.84169006347656; 48.56147384643555</t>
  </si>
  <si>
    <t>cce96ef2-1cf6-4127-98f7-b1a5ed1f0494</t>
  </si>
  <si>
    <t>Зеленодольский р-н, г. Зеленодольск, ул. Королёва, 13</t>
  </si>
  <si>
    <t>55.860111236572266; 48.557594299316406</t>
  </si>
  <si>
    <t>график-1. 5 шт. - Еженедельно в Вт,Чт,Сб, график-2. 5 шт. - Еженедельно в Вс</t>
  </si>
  <si>
    <t>dd147ee0-af8e-4ea8-af7e-de7441fa3e9b</t>
  </si>
  <si>
    <t>Зеленодольский р-н, г. Зеленодольск, ул. Королёва, 14 ВЫВОЗ с 7:00!!!!</t>
  </si>
  <si>
    <t>55.8575439453125; 48.557552337646484</t>
  </si>
  <si>
    <t>bd716e3e-8c78-4224-86b7-ae2479c9750b</t>
  </si>
  <si>
    <t>Зеленодольский р-н, г. Зеленодольск, ул. Королева, д. 1</t>
  </si>
  <si>
    <t>55.853702545166016; 48.56465148925781</t>
  </si>
  <si>
    <t>f1a164b8-3fcc-4fb1-90b2-3521cc814272</t>
  </si>
  <si>
    <t>Зеленодольский р-н, г. Зеленодольск, ул. Королёва, д. 10</t>
  </si>
  <si>
    <t>55.85440444946289; 48.562049865722656</t>
  </si>
  <si>
    <t>684c7d32-7cec-4d01-8119-c9e894520c33</t>
  </si>
  <si>
    <t>Зеленодольский р-н, г. Зеленодольск, ул. Королёва, д. 11 Б</t>
  </si>
  <si>
    <t>55.859222412109375; 48.558353424072266</t>
  </si>
  <si>
    <t>66d7e4a3-ad5b-4011-a5a8-e6ceb48073df</t>
  </si>
  <si>
    <t>Зеленодольский р-н, г. Зеленодольск, ул. Королева, д. 12 А  89272430886 Д/С Антошка</t>
  </si>
  <si>
    <t>55.855289459228516; 48.559871673583984</t>
  </si>
  <si>
    <t>8ef22b1a-eed5-4488-bfc9-d3da9a3bff3b</t>
  </si>
  <si>
    <t>Зеленодольский р-н, г. Зеленодольск, ул. Королева, д. 12В контейнер пристегнут нужно подойти</t>
  </si>
  <si>
    <t>55.856292724609375; 48.559871673583984</t>
  </si>
  <si>
    <t>d9f10bf2-df7b-405a-a03e-333db4b029c0</t>
  </si>
  <si>
    <t>Зеленодольский р-н, г. Зеленодольск, ул. Королева, д. 12 (мусоропровод)</t>
  </si>
  <si>
    <t>55.85649490356445; 48.55864715576172</t>
  </si>
  <si>
    <t>0d78da2d-9d65-45c5-b3b3-7a07cbb042f5</t>
  </si>
  <si>
    <t>Зеленодольский р-н, г. Зеленодольск, ул. Королёва, д.14 а ВЫВОЗ  с 7:00!!!!</t>
  </si>
  <si>
    <t>55.857608795166016; 48.55754089355469</t>
  </si>
  <si>
    <t>bf6e7ab7-4450-4a64-a3fc-9a8e348cc090</t>
  </si>
  <si>
    <t>Зеленодольский р-н, г. Зеленодольск, ул. Королёва, д. 15</t>
  </si>
  <si>
    <t>55.86077117919922; 48.55481719970703</t>
  </si>
  <si>
    <t>fbf4e124-eba7-4ec2-a1b8-81fc33bb4ee1</t>
  </si>
  <si>
    <t>Зеленодольский р-н, г. Зеленодольск, ул. Королёва, д. 18</t>
  </si>
  <si>
    <t>55.86004638671875; 48.55321502685547</t>
  </si>
  <si>
    <t>a4c5af26-7b21-481a-b566-0129b71d3b90</t>
  </si>
  <si>
    <t>Зеленодольский р-н, г. Зеленодольск, ул. Королёва, д. 19</t>
  </si>
  <si>
    <t>55.863243103027344; 48.551082611083984</t>
  </si>
  <si>
    <t>4 шт. - Каждый 2 день начиная с 2022-10-21 следующий вывоз 2023-01-23</t>
  </si>
  <si>
    <t>80afda3e-8331-443f-b935-18bf275bc8f2</t>
  </si>
  <si>
    <t>Зеленодольский р-н, г. Зеленодольск, ул. Королева, д.1а (Магнит)</t>
  </si>
  <si>
    <t>55.85308837890625; 48.567481994628906</t>
  </si>
  <si>
    <t>bbbf32fb-f356-402a-9e14-d930eadca7a7</t>
  </si>
  <si>
    <t>Зеленодольский р-н, г. Зеленодольск, ул. Королева, д. 1 а Пятерочка плюс</t>
  </si>
  <si>
    <t>55.85385513305664; 48.56550979614258</t>
  </si>
  <si>
    <t>989968ea-59a9-48e1-8f92-0d2eecac02d3</t>
  </si>
  <si>
    <t>Зеленодольский р-н, г. Зеленодольск, ул. Королева, д. 1 а ТЦ  "Мирный" забирать утром</t>
  </si>
  <si>
    <t>55.85380935668945; 48.56536102294922</t>
  </si>
  <si>
    <t>fd54fa1e-250e-4856-94f2-f9551207ea57</t>
  </si>
  <si>
    <t>Зеленодольский р-н, г. Зеленодольск, ул. Королева, д. 21/1 Рынок Комарова забирать утром</t>
  </si>
  <si>
    <t>55.85746383666992; 48.56068420410156</t>
  </si>
  <si>
    <t>37be31d2-8183-4c6e-865c-abe3595b5e12</t>
  </si>
  <si>
    <t>Зеленодольский р-н, г. Зеленодольск, ул. Королева, д.22а (контейнер подписан ИП Лаптева, ориентир вывеска колеса даром)</t>
  </si>
  <si>
    <t>55.86109161376953; 48.551448822021484</t>
  </si>
  <si>
    <t>5cf4e671-ca2b-4dc8-adc1-274dd6475dfb</t>
  </si>
  <si>
    <t>Зеленодольский р-н, г. Зеленодольск, ул. Королева, д. 24 а</t>
  </si>
  <si>
    <t>55.86233139038086; 48.547786712646484</t>
  </si>
  <si>
    <t>bb80ab4c-c72f-4b13-889f-1efbe2ac31af</t>
  </si>
  <si>
    <t>Зеленодольский р-н, г. Зеленодольск, ул. Королева, д. 24 Б (серые ворота, около елок, 89655869543 звонить, подскажут где забрать)</t>
  </si>
  <si>
    <t>55.861812591552734; 48.54998016357422</t>
  </si>
  <si>
    <t>72b96a92-8d85-486b-b784-2abcffa1b31d</t>
  </si>
  <si>
    <t>Зеленодольский р-н, г. Зеленодольск, ул. Королева, д.26</t>
  </si>
  <si>
    <t>55.86379623413086; 48.54679870605469</t>
  </si>
  <si>
    <t>fe60bd26-f249-4e4e-b5c3-59cbea6908f3</t>
  </si>
  <si>
    <t>Зеленодольский р-н, г.Зеленодольск, ул. Королева,д.28</t>
  </si>
  <si>
    <t>55.866878509521484; 48.54518508911133</t>
  </si>
  <si>
    <t>bd2aa88c-24a6-4744-b4d6-1a9ea9f83660</t>
  </si>
  <si>
    <t>Зеленодольский р-н, г. Зеленодольск, ул. Королева, д. 2 (мусоропровод)</t>
  </si>
  <si>
    <t>55.85169982910156; 48.56486129760742</t>
  </si>
  <si>
    <t>b7760eb8-c5f8-4cc9-947a-050a763de997</t>
  </si>
  <si>
    <t>Зеленодольский р-н, г. Зеленодольск, ул. Королева, д. 4 (мусоропровод)</t>
  </si>
  <si>
    <t>55.852684020996094; 48.564552307128906</t>
  </si>
  <si>
    <t>bd635486-33ed-4c5d-a307-8326bc1d2179</t>
  </si>
  <si>
    <t>Зеленодольский р-н, г. Зеленодольск, ул. Королёва, д. 5,9</t>
  </si>
  <si>
    <t>55.85527801513672; 48.56281661987305</t>
  </si>
  <si>
    <t>1a7161b2-5364-4237-bac9-804fd6d4049a</t>
  </si>
  <si>
    <t>Зеленодольский р-н, г. Зеленодольск, ул. Королёва, д. 6 А</t>
  </si>
  <si>
    <t>55.8538703918457; 48.56243896484375</t>
  </si>
  <si>
    <t>9a5a09c0-6311-4002-82c4-609afb20fa93</t>
  </si>
  <si>
    <t>Зеленодольский р-н, г. Зеленодольск, ул. Королева, д.6б АЗС 124</t>
  </si>
  <si>
    <t>55.85790252685547; 48.55896759033203</t>
  </si>
  <si>
    <t>ee688295-ca75-4c19-b9a4-11deac77f8e1</t>
  </si>
  <si>
    <t>Зеленодольский р-н, г. Зеленодольск, ул. Королёва, д. 6 (мусоропровод)</t>
  </si>
  <si>
    <t>55.85392379760742; 48.56311798095703</t>
  </si>
  <si>
    <t>d94e5432-fd28-471d-9129-2246b0d15f09</t>
  </si>
  <si>
    <t>Зеленодольский р-н, г. Зеленодольск, ул. Королёва, д. 8 , 8 а</t>
  </si>
  <si>
    <t>55.85422897338867; 48.56147003173828</t>
  </si>
  <si>
    <t>a18a70f3-53b3-4fe0-a662-b4cb6dacc077</t>
  </si>
  <si>
    <t>Зеленодольский р-н, г. Зеленодольск, ул. Королева, д.9Б</t>
  </si>
  <si>
    <t>55.85845184326172; 48.5592041015625</t>
  </si>
  <si>
    <t>d543dd3d-f179-4552-8eb5-13d41d195913</t>
  </si>
  <si>
    <t>Зеленодольский р-н, г. Зеленодольск, ул. Королева, д.9В ( звонить по номеру 89093680549 директор Лилия Сергеевна либо позвонить в дверь и вынесут ключи)</t>
  </si>
  <si>
    <t>55.8590087890625; 48.55828857421875</t>
  </si>
  <si>
    <t>5cc74a64-ece7-4133-901c-84d7569c15c7</t>
  </si>
  <si>
    <t>Зеленодольский р-н, г. Зеленодольск, ул. Космодемьянской, д.1А</t>
  </si>
  <si>
    <t>55.85837173461914; 48.53874588012695</t>
  </si>
  <si>
    <t>7c9f420b-ed78-44e6-bd25-53df44ed4aa9</t>
  </si>
  <si>
    <t>Зеленодольский р-н, г. Зеленодольск, ул. Космонавтов, 3</t>
  </si>
  <si>
    <t>55.847110748291016; 48.50284194946289</t>
  </si>
  <si>
    <t>e5ad5d0d-16d9-4d77-8e3a-3c64556439cc</t>
  </si>
  <si>
    <t>Зеленодольский р-н, г. Зеленодольск, ул. Космонавтов, д.4</t>
  </si>
  <si>
    <t>55.84866714477539; 48.5080680847168</t>
  </si>
  <si>
    <t>b62b653a-cfc4-479d-800a-1ed85887768f</t>
  </si>
  <si>
    <t>Зеленодольский р-н, г. Зеленодольск, ул. Красная горка-9, д.12а</t>
  </si>
  <si>
    <t>55.84197998046875; 48.54378128051758</t>
  </si>
  <si>
    <t>a9ba15cc-358e-462d-8c32-da2c91f101ee</t>
  </si>
  <si>
    <t>Зеленодольский р-н, г. Зеленодольск, ул. Красная, д. 44</t>
  </si>
  <si>
    <t>55.842411041259766; 48.530250549316406</t>
  </si>
  <si>
    <t>fc73934b-ac9b-49fe-9d27-c5eff6a18ce4</t>
  </si>
  <si>
    <t>Зеленодольский р-н, г. Зеленодольск, ул. Красная, д. 92</t>
  </si>
  <si>
    <t>55.842411041259766; 48.540428161621094</t>
  </si>
  <si>
    <t>45108991-e8c6-4215-8e3a-0311056fb3f8</t>
  </si>
  <si>
    <t>Зеленодольский р-н, г. Зеленодольск, ул. Крылова, д. 20</t>
  </si>
  <si>
    <t>55.856117248535156; 48.53980255126953</t>
  </si>
  <si>
    <t>ad97106d-09a8-427f-babc-ac8a97fe0921</t>
  </si>
  <si>
    <t>Зеленодольский р-н, г. Зеленодольск, ул. Куйбышева, д. 13</t>
  </si>
  <si>
    <t>55.85317611694336; 48.54352569580078</t>
  </si>
  <si>
    <t>f4990713-dfa2-4996-a925-b9c6956c20c5</t>
  </si>
  <si>
    <t>Зеленодольский р-н, г. Зеленодольск, ул. Ленина, д.11, к.2</t>
  </si>
  <si>
    <t>55.846763610839844; 48.48977279663086</t>
  </si>
  <si>
    <t>e0b1eafb-ef79-429b-a651-ba91f48c8cf7</t>
  </si>
  <si>
    <t>Зеленодольский р-н, г. Зеленодольск, ул. Ленина, д. 13 (89172872045, ЗАБРАТЬ С УТРА!!!)</t>
  </si>
  <si>
    <t>55.84654998779297; 48.49177551269531</t>
  </si>
  <si>
    <t>fda02f0b-f84a-4423-8bdd-edcfe930aed0</t>
  </si>
  <si>
    <t>Зеленодольский р-н, г. Зеленодольск, ул. Ленина, д. 17</t>
  </si>
  <si>
    <t>55.846466064453125; 48.49479675292969</t>
  </si>
  <si>
    <t>1b1a4d17-8e0b-4e46-bf5c-e0c2bf7ed930</t>
  </si>
  <si>
    <t>Зеленодольский р-н, г. Зеленодольск, ул. Ленина,  д. 1А</t>
  </si>
  <si>
    <t>55.846805572509766; 48.485347747802734</t>
  </si>
  <si>
    <t>ece4797a-c47f-465d-b761-a4306c259c45</t>
  </si>
  <si>
    <t>Зеленодольский р-н, г. Зеленодольск, ул. Ленина, д. 2</t>
  </si>
  <si>
    <t>55.847816467285156; 48.48505783081055</t>
  </si>
  <si>
    <t>d999476d-6935-4ca2-932c-a88fd80ccd46</t>
  </si>
  <si>
    <t>Зеленодольский р-н, г. Зеленодольск, ул. Ленина, д.  21</t>
  </si>
  <si>
    <t>55.84640121459961; 48.497772216796875</t>
  </si>
  <si>
    <t>c90ccd66-b417-47fb-b189-806517c4eaad</t>
  </si>
  <si>
    <t>Зеленодольский р-н, г. Зеленодольск, ул. Ленина, д. 32</t>
  </si>
  <si>
    <t>55.847251892089844; 48.49941635131836</t>
  </si>
  <si>
    <t>964ddc0d-c846-4d33-8cbf-91480ad20fee</t>
  </si>
  <si>
    <t>Зеленодольский р-н, г. Зеленодольск, ул. Ленина, д. 44</t>
  </si>
  <si>
    <t>55.84672164916992; 48.5042610168457</t>
  </si>
  <si>
    <t>7bd248f2-abff-4bc8-a505-be1fcaa7a808</t>
  </si>
  <si>
    <t>Зеленодольский р-н, г. Зеленодольск, ул. Ленина, д.44 Мимино</t>
  </si>
  <si>
    <t>55.84686279296875; 48.50434875488281</t>
  </si>
  <si>
    <t>76986e5c-b03f-4131-b8d2-d43d8df78d6c</t>
  </si>
  <si>
    <t>Зеленодольский р-н, г. Зеленодольск, ул. Ленина, д. 45</t>
  </si>
  <si>
    <t>55.8453254699707; 48.51420974731445</t>
  </si>
  <si>
    <t>a1b9f398-83bd-43a2-a390-3bb03bbfc1f5</t>
  </si>
  <si>
    <t>Зеленодольский р-н, г. Зеленодольск, ул. Ленина, д. 46  (ДК им. Горького)</t>
  </si>
  <si>
    <t>55.846771240234375; 48.510414123535156</t>
  </si>
  <si>
    <t>60ac983a-7a1e-4930-ae88-0c93e85a759a</t>
  </si>
  <si>
    <t>Зеленодольский р-н, г. Зеленодольск, ул. Ленина, д.51</t>
  </si>
  <si>
    <t>55.84510040283203; 48.516387939453125</t>
  </si>
  <si>
    <t>61431c92-4e3f-499a-af51-7d0409a3341f</t>
  </si>
  <si>
    <t>Зеленодольский р-н, г. Зеленодольск, ул. Ленина, д.59</t>
  </si>
  <si>
    <t>55.84479904174805; 48.52398681640625</t>
  </si>
  <si>
    <t>4dd19d33-d3e3-4d28-a5e5-a841f2e76a97</t>
  </si>
  <si>
    <t>Зеленодольский р-н, г. Зеленодольск, ул. Ленина, д. 59 А</t>
  </si>
  <si>
    <t>55.84430694580078; 48.52495574951172</t>
  </si>
  <si>
    <t>2 шт. - Еженедельно в Вт,Пт,Сб,Вс</t>
  </si>
  <si>
    <t>c952ad09-c9ae-482b-8cfd-00f04fa1e52d</t>
  </si>
  <si>
    <t>55.84449768066406; 48.52503204345703</t>
  </si>
  <si>
    <t>1f04bdae-85ff-4edf-af5d-b61e9357ba35</t>
  </si>
  <si>
    <t>Зеленодольский р-н, г. Зеленодольск, ул. Ленина, д. 60</t>
  </si>
  <si>
    <t>55.846248626708984; 48.516136169433594</t>
  </si>
  <si>
    <t>3febd800-c628-41aa-b97e-e689e3a90dd7</t>
  </si>
  <si>
    <t>Зеленодольский р-н, г. Зеленодольск, ул. Ленина д.61 (89625565244 нужно позвонить откроют)</t>
  </si>
  <si>
    <t>55.844886779785156; 48.525390625</t>
  </si>
  <si>
    <t>617068c0-efa8-4b12-b0c7-3d30ec636d4b</t>
  </si>
  <si>
    <t>Зеленодольский р-н, г. Зеленодольск, ул. Ленина, д. 62</t>
  </si>
  <si>
    <t>55.846290588378906; 48.51865768432617</t>
  </si>
  <si>
    <t>a57d7187-ecb5-4013-828f-411420a6ce70</t>
  </si>
  <si>
    <t>Зеленодольский р-н, г. Зеленодольск, ул. Ленина, д.70</t>
  </si>
  <si>
    <t>55.84575653076172; 48.524986267089844</t>
  </si>
  <si>
    <t>dcde7433-91e3-46e2-ac8e-679dbf2f8da0</t>
  </si>
  <si>
    <t>Зеленодольский р-н, г. Зеленодольск , ул. Машиностроителей, д. 10</t>
  </si>
  <si>
    <t>55.88227844238281; 48.54859161376953</t>
  </si>
  <si>
    <t>cde42822-eaa4-48d9-afe7-8ffdb0abfd84</t>
  </si>
  <si>
    <t>Зеленодольский р-н, г. Зеленодольск, ул. Машиностроителей, д. 10 (контейнер подписан «ВЕТОШ» (белой краской, стоит слева, крайний))</t>
  </si>
  <si>
    <t>55.88248062133789; 48.54979705810547</t>
  </si>
  <si>
    <t>fe06693f-d191-4c62-af1f-1343c3a02a9f</t>
  </si>
  <si>
    <t>Зеленодольский р-н, г. Зеленодольск, ул. Машиностроителей, д.1 (Режимный объект)</t>
  </si>
  <si>
    <t>55.882659912109375; 48.578975677490234</t>
  </si>
  <si>
    <t>c06a0b46-d561-4edb-8e16-a964dad21be8</t>
  </si>
  <si>
    <t>Зеленодольский р-н, г. Зеленодольск, ул. Маяковского, д. 3 (89173973359 Александр)</t>
  </si>
  <si>
    <t>55.85472869873047; 48.490718841552734</t>
  </si>
  <si>
    <t>a395448e-e73f-47bc-a3f6-98d7c50f7979</t>
  </si>
  <si>
    <t>Зеленодольский р-н, г. Зеленодольск, ул. Металлистов, д. 4</t>
  </si>
  <si>
    <t>55.83663558959961; 48.46730422973633</t>
  </si>
  <si>
    <t>1bf42c86-f17b-4d74-951d-ad7370516f95</t>
  </si>
  <si>
    <t>Зеленодольский р-н, г. Зеленодольск, ул. Металлистов, д. 4 Б  88437157211 звонить охране</t>
  </si>
  <si>
    <t>55.833744049072266; 48.46742248535156</t>
  </si>
  <si>
    <t>49874f20-5b12-4894-a254-181aac06cac4</t>
  </si>
  <si>
    <t>Зеленодольский р-н, г. Зеленодольск , ул. Мичурина, д. 28</t>
  </si>
  <si>
    <t>55.85658264160156; 48.53097152709961</t>
  </si>
  <si>
    <t>58ff5d73-cf70-4199-89cb-49714dc16c04</t>
  </si>
  <si>
    <t>Зеленодольский р-н, г. Зеленодольск, ул. М. Красная, д. 5-7</t>
  </si>
  <si>
    <t>55.84320068359375; 48.51509094238281</t>
  </si>
  <si>
    <t>98c8648e-80d7-4eb9-adc7-46ffa14243b7</t>
  </si>
  <si>
    <t>Зеленодольский р-н, г. Зеленодольск, ул. М.Красная, д. 9  (мусоропровод)</t>
  </si>
  <si>
    <t>55.84357833862305; 48.514381408691406</t>
  </si>
  <si>
    <t>c3716e0b-9de9-4de7-9ceb-e7e26dac7b79</t>
  </si>
  <si>
    <t>Зеленодольский р-н, г. Зеленодольск, ул. Молодежная, д. 17</t>
  </si>
  <si>
    <t>55.84876251220703; 48.54964065551758</t>
  </si>
  <si>
    <t>3269967b-d9eb-4498-98db-6f7c8705b04a</t>
  </si>
  <si>
    <t>Зеленодольский р-н, г. Зеленодольск, ул. Молодежная, д. 38 (АЗС)</t>
  </si>
  <si>
    <t>55.845863342285156; 48.5494499206543</t>
  </si>
  <si>
    <t>62041d22-b5ee-446f-9c67-0d7ac37ef118</t>
  </si>
  <si>
    <t>Зеленодольский р-н, г. Зеленодольск, ул. Московская, д. 38</t>
  </si>
  <si>
    <t>55.85831069946289; 48.523582458496094</t>
  </si>
  <si>
    <t>cce77dc0-9aee-42b6-b564-df35eaa15191</t>
  </si>
  <si>
    <t>Зеленодольский р-н, г. Зеленодольск, ул. Набережная, д. 62</t>
  </si>
  <si>
    <t>55.83480453491211; 48.51166915893555</t>
  </si>
  <si>
    <t>12885148-fcb0-427f-9eeb-ae7f6394cf37</t>
  </si>
  <si>
    <t>Зеленодольский р-н, г. Зеленодольск, ул. Набережная, д. 66В</t>
  </si>
  <si>
    <t>55.833675384521484; 48.511470794677734</t>
  </si>
  <si>
    <t>e5850b81-952e-4a5d-98ff-2298dcc8241e</t>
  </si>
  <si>
    <t>Зеленодольский р-н, г. Зеленодольск, ул. Новостроительная, д. 1б (с 07:30 до 16:00)</t>
  </si>
  <si>
    <t>55.84122085571289; 48.501434326171875</t>
  </si>
  <si>
    <t>81733c3c-94d7-44a2-937f-6ef299726b46</t>
  </si>
  <si>
    <t>Зеленодольский р-н, г. Зеленодольск, ул. Новостроительная, д.2</t>
  </si>
  <si>
    <t>55.83988571166992; 48.513816833496094</t>
  </si>
  <si>
    <t>cdeb6bd6-df1f-4fd2-a0ff-1fd036e90848</t>
  </si>
  <si>
    <t>Зеленодольский р-н, г. Зеленодольск, ул. Новостроительная, д.22</t>
  </si>
  <si>
    <t>55.84032440185547; 48.52061080932617</t>
  </si>
  <si>
    <t>d297a29b-341d-4e3a-8f27-5cb1505c5983</t>
  </si>
  <si>
    <t>Зеленодольский р-н, г. Зеленодольск, ул. Новостроительная, д.2/4 (синие контейнеры)</t>
  </si>
  <si>
    <t>55.84165954589844; 48.49909591674805</t>
  </si>
  <si>
    <t>2d3a0267-62ed-465c-97b4-c2dd96caba11</t>
  </si>
  <si>
    <t>Зеленодольский р-н, г. Зеленодольск, ул. Новостроительная, д.40 (8843 71 4 03 03)</t>
  </si>
  <si>
    <t>55.839656829833984; 48.52309036254883</t>
  </si>
  <si>
    <t>4c5fd4b6-cbb6-4797-8f10-f3eab0dae9a9</t>
  </si>
  <si>
    <t>Зеленодольский р-н, г. Зеленодольск, ул. Новостроительная, д. 40 А</t>
  </si>
  <si>
    <t>55.840335845947266; 48.5224609375</t>
  </si>
  <si>
    <t>3ab125dd-f29e-4fa1-87b1-6e4a1cb13a4c</t>
  </si>
  <si>
    <t>55.84052276611328; 48.52296447753906</t>
  </si>
  <si>
    <t>e49f2da7-d52e-4caa-a832-c149eafcc8fd</t>
  </si>
  <si>
    <t>Зеленодольский р-н, г. Зеленодольск, ул. Новостроительная, д.5 к1  +79520421913 ( Просьба звонить на этот номер 89503297714)</t>
  </si>
  <si>
    <t>55.84090042114258; 48.50962448120117</t>
  </si>
  <si>
    <t>823c9c93-e758-41c5-be5c-f8c671695eb6</t>
  </si>
  <si>
    <t>Зеленодольский р-н, г. Зеленодольск, ул. Норкина, д.  2-4</t>
  </si>
  <si>
    <t>55.84440994262695; 48.50279998779297</t>
  </si>
  <si>
    <t>3 шт. - Еженедельно в Вт,Ср,Чт,Сб,Вс</t>
  </si>
  <si>
    <t>543f52c5-60c9-40f4-b93a-c86065f2b4dd</t>
  </si>
  <si>
    <t>Зеленодольский р-н, г.Зеленодольск, ул. Норкина, д. 5 мусоропровод</t>
  </si>
  <si>
    <t>55.84565734863281; 48.501502990722656</t>
  </si>
  <si>
    <t>afebb0bc-4c42-4d89-9147-cd029d665e8c</t>
  </si>
  <si>
    <t>Зеленодольский р-н, г. Зеленодольск, ул. Норкина, д. 9 мусоропровод</t>
  </si>
  <si>
    <t>55.844322204589844; 48.502105712890625</t>
  </si>
  <si>
    <t>ef44dde4-7a38-4103-8f32-9f81aff0b25b</t>
  </si>
  <si>
    <t>Зеленодольский р-н, г. Зеленодольск, ул. Озёрная, д. 20А</t>
  </si>
  <si>
    <t>55.83767318725586; 48.52759552001953</t>
  </si>
  <si>
    <t>b5463d42-16a4-4500-ab29-3ba7b86eb5f7</t>
  </si>
  <si>
    <t>Зеленодольский р-н, г. Зеленодольск, ул. Октябрьская, д. 1 (Контейнер подписан "Рыба")</t>
  </si>
  <si>
    <t>55.84617233276367; 48.5396614074707</t>
  </si>
  <si>
    <t>4ae57d23-80bb-4cc0-b985-50259e7f8db4</t>
  </si>
  <si>
    <t>Зеленодольский р-н, г. Зеленодольск, ул. Октябрьская, д. 24</t>
  </si>
  <si>
    <t>55.84779357910156; 48.533504486083984</t>
  </si>
  <si>
    <t>ecf79046-4fe4-43bd-952e-60149cd2b5fe</t>
  </si>
  <si>
    <t>Зеленодольский р-н, г. Зеленодольск, ул. Октябрьская д.35А</t>
  </si>
  <si>
    <t>55.84694290161133; 48.53498458862305</t>
  </si>
  <si>
    <t>265c707b-8c47-4cd8-a5b9-938f82b0603b</t>
  </si>
  <si>
    <t>Зеленодольский р-н, г. Зеленодольск, ул. Паратская, д. 13</t>
  </si>
  <si>
    <t>55.85198211669922; 48.48958206176758</t>
  </si>
  <si>
    <t>84c6e153-7ee9-4c2b-88b6-0f7513e9f0c1</t>
  </si>
  <si>
    <t>Зеленодольский р-н, г. Зеленодольск, ул. Паратская, д. 15 (мусоропровод)</t>
  </si>
  <si>
    <t>55.85310363769531; 48.48973083496094</t>
  </si>
  <si>
    <t>c45a3bd6-e72f-46c8-99f7-a823cdf0f989</t>
  </si>
  <si>
    <t>Зеленодольский р-н, г. Зеленодольск, ул. Паратская, д. 4</t>
  </si>
  <si>
    <t>55.84978485107422; 48.482810974121094</t>
  </si>
  <si>
    <t>e3f073a7-f5f1-4ca2-8d61-b16fad897375</t>
  </si>
  <si>
    <t>Зеленодольский р-н, г. Зеленодольск, ул. Паратская, д. 6</t>
  </si>
  <si>
    <t>55.85017395019531; 48.483551025390625</t>
  </si>
  <si>
    <t>c728314d-bc1d-4d14-b762-c4d0ff673fc0</t>
  </si>
  <si>
    <t>Зеленодольский р-н, г. Зеленодольск, ул. Пасечная, д. 85</t>
  </si>
  <si>
    <t>55.859832763671875; 48.53544998168945</t>
  </si>
  <si>
    <t>c0af4743-de1b-44ab-867b-55de4e447ab6</t>
  </si>
  <si>
    <t>Зеленодольский р-н, г. Зеленодольск, ул. Первомайская, д. 10</t>
  </si>
  <si>
    <t>55.846275329589844; 48.495182037353516</t>
  </si>
  <si>
    <t>b7e3b687-5246-4a1e-8c16-cb04e970e5b8</t>
  </si>
  <si>
    <t>Зеленодольский р-н, г. Зеленодольск, ул. Первомайская, д. 11</t>
  </si>
  <si>
    <t>55.84523391723633; 48.496917724609375</t>
  </si>
  <si>
    <t>4063e483-b677-4aef-8657-c8bcdf3c1359</t>
  </si>
  <si>
    <t>Зеленодольский р-н, г. Зеленодольск, ул. Первомайская, д. 1,3/9</t>
  </si>
  <si>
    <t>55.845149993896484; 48.494197845458984</t>
  </si>
  <si>
    <t>cd3c4514-6632-474e-85c2-712e6da23093</t>
  </si>
  <si>
    <t>Зеленодольский р-н, г. Зеленодольск, ул. Первомайская, д. 9</t>
  </si>
  <si>
    <t>55.84487533569336; 48.49635696411133</t>
  </si>
  <si>
    <t>053b7778-0324-491e-9448-f59a0cc08197</t>
  </si>
  <si>
    <t>Зеленодольский р-н, г. Зеленодольск, ул. Подгорная, д. 1</t>
  </si>
  <si>
    <t>55.842586517333984; 48.547218322753906</t>
  </si>
  <si>
    <t>3 шт. - Еженедельно в Пн,Ср,Чт,Сб,Вс</t>
  </si>
  <si>
    <t>851daba3-640e-4c17-9343-c53630988eaa</t>
  </si>
  <si>
    <t>Зеленодольский р-н, г. Зеленодольск, ул. Подгорная, д. 5-7 (Луговая)</t>
  </si>
  <si>
    <t>55.843177795410156; 48.5528678894043</t>
  </si>
  <si>
    <t>fa2fdd99-37dd-4a2f-803b-941abc6d08a2</t>
  </si>
  <si>
    <t>Зеленодольский р-н, г. Зеленодольск, ул. Почтовая, д. 9</t>
  </si>
  <si>
    <t>55.84383773803711; 48.501522064208984</t>
  </si>
  <si>
    <t>3b4ab40c-88b1-4ad0-afd7-9df1af1c1a87</t>
  </si>
  <si>
    <t>Зеленодольский р-н, г. Зеленодольск, ул. Привокзальная, д. 4 (Режимный объект) (Забирать до 09.00) при себе документы иметь!</t>
  </si>
  <si>
    <t>55.8399658203125; 48.4742546081543</t>
  </si>
  <si>
    <t>51 шт. - Еженедельно в Пн,Ср,Пт</t>
  </si>
  <si>
    <t>d3c035c2-2952-4753-8791-f9b8e32c92a8</t>
  </si>
  <si>
    <t>Зеленодольский р-н, г. Зеленодольск, ул. пр-кт Строителей, д. 32</t>
  </si>
  <si>
    <t>55.86115646362305; 48.57185745239258</t>
  </si>
  <si>
    <t>5b3b334b-39dc-44cc-b42a-0fe2fcd35d18</t>
  </si>
  <si>
    <t>Зеленодольский р-н, г. Зеленодольск, ул. пр-кт Строителей, д.52</t>
  </si>
  <si>
    <t>55.86449432373047; 48.56352996826172</t>
  </si>
  <si>
    <t>e23a4069-f022-4718-8b7f-e4906a9596e9</t>
  </si>
  <si>
    <t>Зеленодольский р-н, г. Зеленодольск, ул. проспект Строителей,21 Ледокол спорт школа (ПОСИГНАЛИТЬ)</t>
  </si>
  <si>
    <t>55.865013122558594; 48.561588287353516</t>
  </si>
  <si>
    <t>98b75f5f-379a-4570-94f3-b91e14a753ad</t>
  </si>
  <si>
    <t>Зеленодольский р-н, г. Зеленодольск, ул. Проспект Строителей, д. 28</t>
  </si>
  <si>
    <t>55.8607063293457; 48.57454299926758</t>
  </si>
  <si>
    <t>67b28b56-fda5-4cb0-b647-1d104dc85754</t>
  </si>
  <si>
    <t>Зеленодольский р-н, г. Зеленодольск, ул. проспект Строителей, д.3</t>
  </si>
  <si>
    <t>55.857913970947266; 48.5697021484375</t>
  </si>
  <si>
    <t>680dbc82-d985-49bc-b81a-2191bc1f9333</t>
  </si>
  <si>
    <t>Зеленодольский р-н, г. Зеленодольск, ул. пр-т Строителей, д. 37</t>
  </si>
  <si>
    <t>55.860694885253906; 48.56849670410156</t>
  </si>
  <si>
    <t>9aa4d2f3-c7b8-4e9a-afe3-467b61498e02</t>
  </si>
  <si>
    <t>Зеленодольский р-н, г. Зеленодольск, ул. Революции, д. 43</t>
  </si>
  <si>
    <t>55.86962890625; 48.5474967956543</t>
  </si>
  <si>
    <t>a6a0a5be-baad-462b-a4eb-856e2d57787e</t>
  </si>
  <si>
    <t>Зеленодольский р-н, г. Зеленодольск, ул. Революции, д. 54</t>
  </si>
  <si>
    <t>55.87112808227539; 48.550716400146484</t>
  </si>
  <si>
    <t>dbc5a7eb-8e32-404f-9e6c-16f43124ae34</t>
  </si>
  <si>
    <t>Зеленодольский р-н, г. Зеленодольск, ул. Рогачева 1</t>
  </si>
  <si>
    <t>55.84836959838867; 48.49105453491211</t>
  </si>
  <si>
    <t>105264d5-cba2-4d8e-8bd3-a5d714244c40</t>
  </si>
  <si>
    <t>Зеленодольский р-н, г. Зеленодольск, ул. Рогачева, 36</t>
  </si>
  <si>
    <t>55.85527038574219; 48.48389434814453</t>
  </si>
  <si>
    <t>e6e6f311-3191-46d4-bc07-b1b0d0350321</t>
  </si>
  <si>
    <t>Зеленодольский р-н, г. Зеленодольск, ул. Рогачева, д. 19</t>
  </si>
  <si>
    <t>55.85158157348633; 48.48484420776367</t>
  </si>
  <si>
    <t>68ae7be5-c3e0-4974-b6e1-00035a19fc5d</t>
  </si>
  <si>
    <t>Зеленодольский р-н, г. Зеленодольск, ул. Рогачева, д. 21</t>
  </si>
  <si>
    <t>55.85131072998047; 48.48367691040039</t>
  </si>
  <si>
    <t>9936ff98-66c5-49e6-98a2-7e1744f60ddf</t>
  </si>
  <si>
    <t>Зеленодольский р-н, г. Зеленодольск, ул. Рогачева, д. 34Б</t>
  </si>
  <si>
    <t>55.85515213012695; 48.483131408691406</t>
  </si>
  <si>
    <t>6d49468b-ba0f-46cd-bd57-544c3d337629</t>
  </si>
  <si>
    <t>Зеленодольский р-н, г. Зеленодольск, ул. Рогачева, д. 7-11</t>
  </si>
  <si>
    <t>55.84987258911133; 48.48711013793945</t>
  </si>
  <si>
    <t>69b12aa8-8e84-4667-b2b7-def0ae4728d8</t>
  </si>
  <si>
    <t>Зеленодольский р-н, г. Зеленодольск, ул. Садовая, д. 14</t>
  </si>
  <si>
    <t>55.84915542602539; 48.539066314697266</t>
  </si>
  <si>
    <t>cfe406cf-c404-4078-bc87-aee3f8eb548d</t>
  </si>
  <si>
    <t>Зеленодольский р-н, г. Зеленодольск, ул. Сайдашева, д.11 Б (89033133082) На баках написано ЕВА</t>
  </si>
  <si>
    <t>55.863670349121094; 48.55833435058594</t>
  </si>
  <si>
    <t>727e8339-1f52-4b4a-abc1-3d5f37cca096</t>
  </si>
  <si>
    <t>Зеленодольский р-н, г. Зеленодольск, ул. Сайдашева, д. 19 А</t>
  </si>
  <si>
    <t>55.8653678894043; 48.564849853515625</t>
  </si>
  <si>
    <t>e5247688-6b73-4d62-acb2-a7589da81d30</t>
  </si>
  <si>
    <t>Зеленодольский р-н, г. Зеленодольск, ул. Салиха Сайдашева,11а. (884371-3-00-99 или 89063239120 позвонить заранее, чтобы открыли ворота)</t>
  </si>
  <si>
    <t>55.86162185668945; 48.559932708740234</t>
  </si>
  <si>
    <t>b5f36d97-5b87-468b-93a6-d4c22f1e2b5f</t>
  </si>
  <si>
    <t>Зеленодольский р-н, г. Зеленодольск, ул. Салиха Сайдашева, д. 11</t>
  </si>
  <si>
    <t>55.86344528198242; 48.557373046875</t>
  </si>
  <si>
    <t>ceba4cd3-18f6-48f1-b5b2-762be55e9f1c</t>
  </si>
  <si>
    <t>Зеленодольский р-н, г. Зеленодольск, ул. Салиха Сайдашева, д. 13 А</t>
  </si>
  <si>
    <t>55.86293029785156; 48.55951690673828</t>
  </si>
  <si>
    <t>a5215df2-7b1c-4578-a828-34f35db4a365</t>
  </si>
  <si>
    <t>Зеленодольский р-н, г. Зеленодольск, ул. Салиха Сайдашева, д. 15</t>
  </si>
  <si>
    <t>55.864234924316406; 48.55908203125</t>
  </si>
  <si>
    <t>f28b5ec4-bccc-46b3-a793-7e6b5c707321</t>
  </si>
  <si>
    <t>Зеленодольский р-н, г. Зеленодольск, ул. Салиха Сайдашева, д. 15А</t>
  </si>
  <si>
    <t>55.86311721801758; 48.55973434448242</t>
  </si>
  <si>
    <t>fa016f0a-29e0-47aa-a0e7-1323480b4783</t>
  </si>
  <si>
    <t>Зеленодольский р-н, г. Зеленодольск, ул. Салиха Сайдашева, д. 19</t>
  </si>
  <si>
    <t>55.86634063720703; 48.56521224975586</t>
  </si>
  <si>
    <t>c370282c-eb8f-4a37-90e2-7caf6da4a5ca</t>
  </si>
  <si>
    <t>Зеленодольский р-н, г. Зеленодольск, ул. Салиха Сайдашева, д. 7</t>
  </si>
  <si>
    <t>55.86244201660156; 48.557273864746094</t>
  </si>
  <si>
    <t>56765741-7b09-40bc-b0f1-96ad304953e5</t>
  </si>
  <si>
    <t>Зеленодольский р-н, г. Зеленодольск, ул. Салиха Сайдашева, д. 7А (+79033883342)</t>
  </si>
  <si>
    <t>55.861671447753906; 48.55962371826172</t>
  </si>
  <si>
    <t>8f15523b-a078-48c2-bb8d-08616f6a50db</t>
  </si>
  <si>
    <t>Зеленодольский р-н, г. Зеленодольск, ул. Сахарова, д. 15</t>
  </si>
  <si>
    <t>55.87563705444336; 48.54701614379883</t>
  </si>
  <si>
    <t>график-1. 3 шт. - Еженедельно в Пн,Сб,Вс, график-2. 3 шт. - Еженедельно в Вт,Ср,Чт,Пт</t>
  </si>
  <si>
    <t>ef1dabcf-a08a-43de-9477-d74688c56d89</t>
  </si>
  <si>
    <t>Зеленодольский р-н, г. Зеленодольск, ул. Свободная, д. 24</t>
  </si>
  <si>
    <t>55.84519958496094; 48.536376953125</t>
  </si>
  <si>
    <t>c4b8b35a-0cb4-4d2c-b14c-9e9126a52be6</t>
  </si>
  <si>
    <t>Зеленодольский р-н, г. Зеленодольск, ул. Северная, 11</t>
  </si>
  <si>
    <t>55.856632232666016; 48.497886657714844</t>
  </si>
  <si>
    <t>41c1448b-daee-494c-858d-1de2293892db</t>
  </si>
  <si>
    <t>Зеленодольский р-н, г. Зеленодольск, ул. Северная, д. 5</t>
  </si>
  <si>
    <t>55.85692596435547; 48.49354934692383</t>
  </si>
  <si>
    <t>28521ddb-9c45-45bf-9527-ea5722f5ae46</t>
  </si>
  <si>
    <t>Зеленодольский р-н, г. Зеленодольск, ул. Солнечная, д. 10</t>
  </si>
  <si>
    <t>55.8508186340332; 48.515403747558594</t>
  </si>
  <si>
    <t>90ac684e-7db7-4921-98d7-6950ed457636</t>
  </si>
  <si>
    <t>Зеленодольский р-н, г. Зеленодольск, ул. Сосновая</t>
  </si>
  <si>
    <t>55.85905075073242; 48.5041389465332</t>
  </si>
  <si>
    <t>e7921657-bf23-48b4-ac67-fb0cfb6f2125</t>
  </si>
  <si>
    <t>Зеленодольский р-н, г. Зеленодольск, ул. Союзная, д. 3-7</t>
  </si>
  <si>
    <t>55.8539924621582; 48.48804473876953</t>
  </si>
  <si>
    <t>979ed512-0e29-4f1d-8563-58be085566c8</t>
  </si>
  <si>
    <t>Зеленодольский р-н, г. Зеленодольск, ул. Спортивная, д. 1</t>
  </si>
  <si>
    <t>55.84684753417969; 48.5257453918457</t>
  </si>
  <si>
    <t>33d575e9-2cb0-4b6f-b03c-194743cf664f</t>
  </si>
  <si>
    <t>Зеленодольский р-н, г. Зеленодольск, ул. Спортивная, д. 3</t>
  </si>
  <si>
    <t>55.84663772583008; 48.52775192260742</t>
  </si>
  <si>
    <t>cba0fda9-7e6c-4ac4-984a-fb5c2d0eb5aa</t>
  </si>
  <si>
    <t>Зеленодольский р-н, г. Зеленодольск, ул. Спортивная, д. 7</t>
  </si>
  <si>
    <t>55.84666442871094; 48.52918243408203</t>
  </si>
  <si>
    <t>21a6baca-2b72-40c8-a463-bcd976b77970</t>
  </si>
  <si>
    <t>Зеленодольский р-н, г. Зеленодольск , ул. Станиславского, д. 24</t>
  </si>
  <si>
    <t>55.845542907714844; 48.52765655517578</t>
  </si>
  <si>
    <t>4bb54454-a1aa-4d14-9d93-25e8ea859d2d</t>
  </si>
  <si>
    <t>Зеленодольский р-н, г. Зеленодольск, ул. Степная, д. 2 А</t>
  </si>
  <si>
    <t>55.84986877441406; 48.55621337890625</t>
  </si>
  <si>
    <t>2cc69bb9-741f-460a-ba12-9e7af6b31fb7</t>
  </si>
  <si>
    <t>Зеленодольский р-н, г. Зеленодольск, ул. Степная, д. 4</t>
  </si>
  <si>
    <t>55.85062789916992; 48.55852508544922</t>
  </si>
  <si>
    <t>e0bc5c86-7a79-4ac8-9223-9298c5f947b8</t>
  </si>
  <si>
    <t>Зеленодольский р-н, г. Зеленодольск, ул. Степная, д. 8 А</t>
  </si>
  <si>
    <t>55.8520622253418; 48.55665969848633</t>
  </si>
  <si>
    <t>d34f69ef-6d77-45ac-a566-fc21e34793a4</t>
  </si>
  <si>
    <t>Зеленодольский р-н, г. Зеленодольск, ул. Степная улица, д. 4 А</t>
  </si>
  <si>
    <t>55.850440979003906; 48.558555603027344</t>
  </si>
  <si>
    <t>387fb18a-6002-464f-bb14-a2b318340e24</t>
  </si>
  <si>
    <t>Зеленодольский р-н, г. Зеленодольск, ул. Столичная, 20</t>
  </si>
  <si>
    <t>55.851654052734375; 48.5611572265625</t>
  </si>
  <si>
    <t>26080a18-793a-4519-855b-98c1682e229f</t>
  </si>
  <si>
    <t>Зеленодольский р-н, г. Зеленодольск, ул. Столичная, 21</t>
  </si>
  <si>
    <t>55.84772872924805; 48.560787200927734</t>
  </si>
  <si>
    <t>f4b13ece-5a1f-40d5-bac5-1cd4d80f701b</t>
  </si>
  <si>
    <t>Зеленодольский р-н, г. Зеленодольск, ул. Столичная, д.1</t>
  </si>
  <si>
    <t>55.84558868408203; 48.55143737792969</t>
  </si>
  <si>
    <t>3a07d55c-e832-4f82-8f96-2aedbe43fd00</t>
  </si>
  <si>
    <t>Зеленодольский р-н, г. Зеленодольск, ул. Столичная, д. 10</t>
  </si>
  <si>
    <t>55.849609375; 48.560585021972656</t>
  </si>
  <si>
    <t>55a78c6b-8e47-4c23-8dc3-fd9070294e3e</t>
  </si>
  <si>
    <t>Зеленодольский р-н, г. Зеленодольск, ул. Столичная, д. 12 (мусоропровод)</t>
  </si>
  <si>
    <t>55.85078048706055; 48.560970306396484</t>
  </si>
  <si>
    <t>f9732465-355d-4ca8-8ce6-b221b057bbfd</t>
  </si>
  <si>
    <t>Зеленодольский р-н, г. Зеленодольск, ул. Столичная, д.17  89047615282</t>
  </si>
  <si>
    <t>55.84773254394531; 48.56257247924805</t>
  </si>
  <si>
    <t>53fbd69e-ea8b-44ec-a92b-d971fc63066c</t>
  </si>
  <si>
    <t>Зеленодольский р-н, г. Зеленодольск, ул. Столичная, д. 18</t>
  </si>
  <si>
    <t>55.8507080078125; 48.56258010864258</t>
  </si>
  <si>
    <t>e1f1b550-3a2e-455f-99b3-b6017420e2bb</t>
  </si>
  <si>
    <t>Зеленодольский р-н, г. Зеленодольск, ул. Столичная, д. 2</t>
  </si>
  <si>
    <t>55.84922409057617; 48.55936050415039</t>
  </si>
  <si>
    <t>034ba950-55b4-4587-a79b-b69c43299437</t>
  </si>
  <si>
    <t>Зеленодольский р-н, г. Зеленодольск, ул. Столичная, д. 2а (мусоропровод)</t>
  </si>
  <si>
    <t>55.848167419433594; 48.5571174621582</t>
  </si>
  <si>
    <t>e8f0293e-bba0-4c21-9b0c-9bb1aa365aea</t>
  </si>
  <si>
    <t>Зеленодольский р-н, г. Зеленодольск, ул. Столичная, д. 30</t>
  </si>
  <si>
    <t>55.85451889038086; 48.56774139404297</t>
  </si>
  <si>
    <t>2f120b14-b7f4-4e6f-86a1-9adceb518afd</t>
  </si>
  <si>
    <t>Зеленодольский р-н, г. Зеленодольск, ул. Столичная, д. 30 ЗП "Эра  88437137890 охрана</t>
  </si>
  <si>
    <t>55.85504150390625; 48.57083511352539</t>
  </si>
  <si>
    <t>373fba5e-85bd-4ec8-96df-7831bf70e449</t>
  </si>
  <si>
    <t>Зеленодольский р-н, г. Зеленодольск, ул. Столичная, д.30 (Камавтоцентр)</t>
  </si>
  <si>
    <t>55.85411071777344; 48.57120895385742</t>
  </si>
  <si>
    <t>68d8e493-fb2b-4fa5-9b07-06fce3caa2a4</t>
  </si>
  <si>
    <t>Зеленодольский р-н, г. Зеленодольск, ул. Столичная, д. 43а,вывоз мусора строго с 08:00 до 22:00 ( ночью магазин закрыт)</t>
  </si>
  <si>
    <t>55.84958267211914; 48.5643310546875</t>
  </si>
  <si>
    <t>f7e77349-1b99-4189-929c-3586c3cfef49</t>
  </si>
  <si>
    <t>Зеленодольский р-н, г. Зеленодольск, ул. Столичная, д. 45 в</t>
  </si>
  <si>
    <t>55.852256774902344; 48.569480895996094</t>
  </si>
  <si>
    <t>aba3a88b-edae-4d4a-b576-3e210c33004e</t>
  </si>
  <si>
    <t>Зеленодольский р-н, г. Зеленодольск, ул. Столичная, д. 6</t>
  </si>
  <si>
    <t>55.850502014160156; 48.55867385864258</t>
  </si>
  <si>
    <t>f36ba28d-9b28-42f2-a9bd-9e117a1748a1</t>
  </si>
  <si>
    <t>Зеленодольский р-н, г. Зеленодольск, ул. Столичная, д.62</t>
  </si>
  <si>
    <t>55.85659408569336; 48.57805252075195</t>
  </si>
  <si>
    <t>50b7a0f1-0e6d-47d8-ad1b-618d788b1792</t>
  </si>
  <si>
    <t>Зеленодольский р-н, г. Зеленодольск, ул. Столичная, д. 64 а (при выезде из города 88437130181)</t>
  </si>
  <si>
    <t>55.855796813964844; 48.57775115966797</t>
  </si>
  <si>
    <t>4eae428d-d141-4e43-89ed-f7e4c8d8373b</t>
  </si>
  <si>
    <t>Зеленодольский р-н, г. Зеленодольск, ул. Столичная, д. 64 (Ветеринарная клиника, РАБОТАЮТ С 8 до 17ч забирать в этот промежуток времени)</t>
  </si>
  <si>
    <t>55.85892105102539; 48.577789306640625</t>
  </si>
  <si>
    <t>9366cf19-5f2d-44ce-ab30-358a5c93be5c</t>
  </si>
  <si>
    <t>Зеленодольский р-н, г. Зеленодольск, ул. Столичная, д. 7</t>
  </si>
  <si>
    <t>55.845577239990234; 48.555023193359375</t>
  </si>
  <si>
    <t>e93dca1a-ec8f-4837-bd17-3dc05cefe807</t>
  </si>
  <si>
    <t>Зеленодольский р-н, г. Зеленодольск, ул. Столичная, д. 8 А (мусоропровод)</t>
  </si>
  <si>
    <t>55.850074768066406; 48.55947494506836</t>
  </si>
  <si>
    <t>4f7d1d8f-a43f-4c72-8db1-babc3d8c74f7</t>
  </si>
  <si>
    <t>Зеленодольский р-н, г. Зеленодольск, ул. Строителей, д. 22</t>
  </si>
  <si>
    <t>55.857879638671875; 48.57386016845703</t>
  </si>
  <si>
    <t>7accadef-120b-4e5e-9a2b-7ea47219cf42</t>
  </si>
  <si>
    <t>Зеленодольский р-н, г. Зеленодольск, ул. Строителей, д. 40 (мусоропровод)</t>
  </si>
  <si>
    <t>55.86239242553711; 48.566959381103516</t>
  </si>
  <si>
    <t>22543549-cc95-41e4-a8f8-b66d152cebda</t>
  </si>
  <si>
    <t>Зеленодольский р-н, г. Зеленодольск, ул. Татарстан, д. 13</t>
  </si>
  <si>
    <t>55.851341247558594; 48.50140380859375</t>
  </si>
  <si>
    <t>9b540fa3-2b28-4813-90be-f6352126ff6e</t>
  </si>
  <si>
    <t>Зеленодольский р-н, г. Зеленодольск, ул. Татарстан, д. 18</t>
  </si>
  <si>
    <t>55.84919357299805; 48.50243377685547</t>
  </si>
  <si>
    <t>5e2eef74-82ba-4f52-9c1a-6d208f68b3f2</t>
  </si>
  <si>
    <t>Зеленодольский р-н, г. Зеленодольск, ул. Татарстан, д.21</t>
  </si>
  <si>
    <t>55.8538932800293; 48.50263595581055</t>
  </si>
  <si>
    <t>59a4c237-f105-4a8d-824e-aeb5d0383e86</t>
  </si>
  <si>
    <t>Зеленодольский р-н, г. Зеленодольск, ул. Татарстан, д. 32</t>
  </si>
  <si>
    <t>55.85486602783203; 48.503658294677734</t>
  </si>
  <si>
    <t>1794a03e-0a2d-4ef2-801a-a77c549a0734</t>
  </si>
  <si>
    <t>Зеленодольский р-н, г. Зеленодольск, ул. Татарстан, д. 42</t>
  </si>
  <si>
    <t>55.85567092895508; 48.50629806518555</t>
  </si>
  <si>
    <t>fc00afc9-cce2-4812-ab23-c68b52c7841c</t>
  </si>
  <si>
    <t>Зеленодольский р-н, г. Зеленодольск, ул. Татарстан, д. 9 ( 7.30-9.00)</t>
  </si>
  <si>
    <t>55.849464416503906; 48.500762939453125</t>
  </si>
  <si>
    <t>4160b19a-0060-454d-a26e-232882c9ac26</t>
  </si>
  <si>
    <t>Зеленодольский р-н, г. Зеленодольск, ул. Тверская, д. 30</t>
  </si>
  <si>
    <t>55.871376037597656; 48.554840087890625</t>
  </si>
  <si>
    <t>60161658-e578-4402-9b30-d35728aec20b</t>
  </si>
  <si>
    <t>Зеленодольский р-н, г. Зеленодольск, ул. Тихая, д. 4-7</t>
  </si>
  <si>
    <t>55.8581657409668; 48.52589797973633</t>
  </si>
  <si>
    <t>dfcd629c-4634-48b8-bc8a-39cb74461589</t>
  </si>
  <si>
    <t>Зеленодольский р-н, г. Зеленодольск, ул. Тиховнина, д.2</t>
  </si>
  <si>
    <t>55.844886779785156; 48.51179885864258</t>
  </si>
  <si>
    <t>5ac99c6f-c46f-4d50-834d-05774d2156ef</t>
  </si>
  <si>
    <t>Зеленодольский р-н, г. Зеленодольск, ул. Толстого 14</t>
  </si>
  <si>
    <t>55.84915542602539; 48.53517532348633</t>
  </si>
  <si>
    <t>график-1. 3 шт. - Еженедельно в Пн,Вт,Ср,Чт,Пт, график-2. 3 шт. - Еженедельно в Сб,Вс</t>
  </si>
  <si>
    <t>7f414fd2-2f54-4219-a984-d99a83a26905</t>
  </si>
  <si>
    <t>Зеленодольский р-н, г. Зеленодольск, ул. Тукая, д. 22</t>
  </si>
  <si>
    <t>55.84587097167969; 48.48634338378906</t>
  </si>
  <si>
    <t>12424c5e-05fe-40ab-90c9-1b56c7432846</t>
  </si>
  <si>
    <t>Зеленодольский р-н, г. Зеленодольск, ул. Туктарова, д.1( 89053172088)</t>
  </si>
  <si>
    <t>55.85097122192383; 48.504615783691406</t>
  </si>
  <si>
    <t>b4933dfc-c34d-4c9b-a84b-a91d1423d6a4</t>
  </si>
  <si>
    <t>Зеленодольский р-н, г. Зеленодольск, ул. Тургенева д. 12</t>
  </si>
  <si>
    <t>55.8558349609375; 48.49639129638672</t>
  </si>
  <si>
    <t>5b6ddaf2-75e8-41a3-8b01-1b9a55c1c93a</t>
  </si>
  <si>
    <t>Зеленодольский р-н, г. Зеленодольск, ул. Тургенева, д. 23</t>
  </si>
  <si>
    <t>55.85511779785156; 48.49867248535156</t>
  </si>
  <si>
    <t>addc4128-941d-47e0-925c-0a0c73b432dd</t>
  </si>
  <si>
    <t>Зеленодольский р-н, г. Зеленодольск, ул. Тургенева, д. 33</t>
  </si>
  <si>
    <t>55.85537338256836; 48.502559661865234</t>
  </si>
  <si>
    <t>31e545bb-5746-45c9-846c-1c5225aed231</t>
  </si>
  <si>
    <t>Зеленодольский р-н, г. Зеленодольск, ул. Тургенева, д.4</t>
  </si>
  <si>
    <t>55.85622024536133; 48.48896789550781</t>
  </si>
  <si>
    <t>2204f268-cb3f-41e1-ab6d-a4399d0f7e15</t>
  </si>
  <si>
    <t>Зеленодольский р-н, г. Зеленодольск, ул. Тургенева, д. 60</t>
  </si>
  <si>
    <t>55.8560791015625; 48.50017166137695</t>
  </si>
  <si>
    <t>9437eea2-a74e-44ec-8284-99d1759f4db6</t>
  </si>
  <si>
    <t>Зеленодольский р-н, г. Зеленодольск, ул. Тургенева, д. 8</t>
  </si>
  <si>
    <t>55.855918884277344; 48.49349594116211</t>
  </si>
  <si>
    <t>7f12410c-f134-43bd-bc25-52afea9439e0</t>
  </si>
  <si>
    <t>Зеленодольский р-н, г. Зеленодольск, ул. Украинская, д. 11</t>
  </si>
  <si>
    <t>55.85358810424805; 48.48421859741211</t>
  </si>
  <si>
    <t>bdae4c00-049a-42fb-8306-273338e0e9bd</t>
  </si>
  <si>
    <t>Зеленодольский р-н, г. Зеленодольск, ул. Украинская, д. 12-14</t>
  </si>
  <si>
    <t>55.855934143066406; 48.48691940307617</t>
  </si>
  <si>
    <t>9f6aa9ad-e14a-4b26-8b53-f01951f19103</t>
  </si>
  <si>
    <t>Зеленодольский р-н, г. Зеленодольск, ул. Украинская, д. 23</t>
  </si>
  <si>
    <t>55.854949951171875; 48.48699951171875</t>
  </si>
  <si>
    <t>6c61ab2a-9900-49c8-b03f-a8e119878462</t>
  </si>
  <si>
    <t>Зеленодольский р-н, г. Зеленодольск, ул. Украинская, д. 3</t>
  </si>
  <si>
    <t>55.85182571411133; 48.48100662231445</t>
  </si>
  <si>
    <t>a9fe931c-6df8-456d-93e2-3bd98ce1e957</t>
  </si>
  <si>
    <t>Зеленодольский р-н, г. Зеленодольск, ул. Украинская, д. 31</t>
  </si>
  <si>
    <t>55.85527420043945; 48.48989486694336</t>
  </si>
  <si>
    <t>321652d0-cfa3-4fe6-b5e9-0e5ae8f96dee</t>
  </si>
  <si>
    <t>Зеленодольский р-н, г. Зеленодольск, ул. Украинская д. 6</t>
  </si>
  <si>
    <t>55.854949951171875; 48.4859504699707</t>
  </si>
  <si>
    <t>f29934b2-5c62-450b-83ac-0c0009f68bdc</t>
  </si>
  <si>
    <t>Зеленодольский р-н, г. Зеленодольск, ул. Украинская, д. 7</t>
  </si>
  <si>
    <t>55.85260009765625; 48.48198318481445</t>
  </si>
  <si>
    <t>график-1. 2 шт. - Еженедельно в Вт,Чт,Сб, график-2. 2 шт. - Еженедельно в Вс</t>
  </si>
  <si>
    <t>93a74b01-6b2e-442d-b2de-eca61ccdcdb1</t>
  </si>
  <si>
    <t>Зеленодольский р-н, г. Зеленодольск, ул. Украинская, д. 7а</t>
  </si>
  <si>
    <t>55.85269546508789; 48.48280334472656</t>
  </si>
  <si>
    <t>2f23983e-b805-422c-9068-88a6bdf8a0a4</t>
  </si>
  <si>
    <t>Зеленодольский р-н, г. Зеленодольск, ул. Фабричная, 58</t>
  </si>
  <si>
    <t>55.83824157714844; 48.51613235473633</t>
  </si>
  <si>
    <t>d849b731-8554-4c5a-ab1e-0e4f4aca9b78</t>
  </si>
  <si>
    <t>Зеленодольский р-н. г. Зеленодольск, ул. Фабричная, д. 1</t>
  </si>
  <si>
    <t>55.83751678466797; 48.51816940307617</t>
  </si>
  <si>
    <t>58e1d61b-9a7b-4ce7-9c11-2d62b475094e</t>
  </si>
  <si>
    <t>Зеленодольский р-н, г. Зеленодольск,  ул. Фестивальная, д. 28</t>
  </si>
  <si>
    <t>55.853858947753906; 48.551265716552734</t>
  </si>
  <si>
    <t>8e9ccdf8-afea-4cf7-8cce-79d750882d93</t>
  </si>
  <si>
    <t>Зеленодольский р-н, г. Зеленодольск, ул. Фрунзе 19 (мусоропровод)</t>
  </si>
  <si>
    <t>55.843109130859375; 48.52469253540039</t>
  </si>
  <si>
    <t>dd835810-0134-42f3-bbd7-a3e2cc8d7515</t>
  </si>
  <si>
    <t>Зеленодольский р-н, г. Зеленодольск, ул. Фрунзе, д. 11 (мусоропровод)</t>
  </si>
  <si>
    <t>55.843353271484375; 48.52082824707031</t>
  </si>
  <si>
    <t>f98e899e-ebe1-465f-b67f-836b7fced735</t>
  </si>
  <si>
    <t>Зеленодольский р-н, г. Зеленодольск, ул. Фрунзе, д. 13а</t>
  </si>
  <si>
    <t>55.84385681152344; 48.52267074584961</t>
  </si>
  <si>
    <t>0030936d-7953-447a-98e9-4b465f373ff1</t>
  </si>
  <si>
    <t>Зеленодольский р-н, г. Зеленодольск, ул. Фрунзе, д. 13 (мусоропровод)</t>
  </si>
  <si>
    <t>55.84361267089844; 48.52183151245117</t>
  </si>
  <si>
    <t>7b038de2-2dff-4d63-be1f-fa99d90465cd</t>
  </si>
  <si>
    <t>Зеленодольский р-н, г. Зеленодольск, ул. Фрунзе, д. 15</t>
  </si>
  <si>
    <t>55.84336471557617; 48.52369689941406</t>
  </si>
  <si>
    <t>fd0ce34c-f5c0-4de7-9622-17b28bba27df</t>
  </si>
  <si>
    <t>Зеленодольский р-н, г. Зеленодольск, ул. Фрунзе, д. 1А</t>
  </si>
  <si>
    <t>55.84440231323242; 48.514320373535156</t>
  </si>
  <si>
    <t>0026ca64-1aa3-48b9-8fe7-527e02c622b4</t>
  </si>
  <si>
    <t>Зеленодольский р-н, г. Зеленодольск, ул. Фрунзе, д.5 (мусоропровод)</t>
  </si>
  <si>
    <t>55.8437614440918; 48.51740264892578</t>
  </si>
  <si>
    <t>206a0e4d-06dc-46aa-b439-cc5023486580</t>
  </si>
  <si>
    <t>Зеленодольский р-н, г. Зеленодольск, ул. Фрунзе, д. 7</t>
  </si>
  <si>
    <t>55.84416961669922; 48.51797103881836</t>
  </si>
  <si>
    <t>f1b47b52-c677-4b16-8089-c3f090d6b9ff</t>
  </si>
  <si>
    <t>Зеленодольский р-н, г. Зеленодольск, ул. Фрунзе, д. 9</t>
  </si>
  <si>
    <t>55.843772888183594; 48.52154541015625</t>
  </si>
  <si>
    <t>2e62d358-0ffd-42d4-b1e7-d4b13918bf34</t>
  </si>
  <si>
    <t>Зеленодольский р-н, г. Зеленодольск, ул. Футбольная, 1</t>
  </si>
  <si>
    <t>55.83873748779297; 48.55177307128906</t>
  </si>
  <si>
    <t>2bc163cd-4383-48eb-a5ba-0e8dfcb4a130</t>
  </si>
  <si>
    <t>Зеленодольский р-н, г. Зеленодольск, ул. Футбольная, д.10</t>
  </si>
  <si>
    <t>55.83648681640625; 48.54020690917969</t>
  </si>
  <si>
    <t>b4014955-0c49-488a-b8a3-1bad451f06ef</t>
  </si>
  <si>
    <t>Зеленодольский р-н, г. Зеленодольск, ул. Хазиева, д. 8 (мусоропровод)</t>
  </si>
  <si>
    <t>55.853111267089844; 48.562782287597656</t>
  </si>
  <si>
    <t>86073054-eb43-4a49-a664-2bf2a6437b18</t>
  </si>
  <si>
    <t>Зеленодольский р-н, г. Зеленодольск, ул. Чайковского 53</t>
  </si>
  <si>
    <t>55.85527420043945; 48.52976989746094</t>
  </si>
  <si>
    <t>b5405b7f-a18f-4abf-8779-d45fcbe0082c</t>
  </si>
  <si>
    <t>Зеленодольский р-н, г. Зеленодольск, ул. Чайковского, д.52</t>
  </si>
  <si>
    <t>55.85584259033203; 48.5301399230957</t>
  </si>
  <si>
    <t>10fbda60-9e4c-4832-989b-98ad9d01ea93</t>
  </si>
  <si>
    <t>Зеленодольский р-н, г. Зеленодольск, ул. Чапаева, д. 1</t>
  </si>
  <si>
    <t>55.84355545043945; 48.52543640136719</t>
  </si>
  <si>
    <t>4ef58d3f-6e56-4ab8-ae8e-f28200af5fe7</t>
  </si>
  <si>
    <t>Зеленодольский р-н, г. Зеленодольск, ул. Чапаева, д. 76</t>
  </si>
  <si>
    <t>55.84318542480469; 48.53714370727539</t>
  </si>
  <si>
    <t>10267a32-04df-4237-bca4-3c0b35de7722</t>
  </si>
  <si>
    <t>Зеленодольский р-н, г. Зеленодольск, ул. Чапаева (у оврага)</t>
  </si>
  <si>
    <t>55.84408187866211; 48.542659759521484</t>
  </si>
  <si>
    <t>4cd45d02-defb-4da8-80ae-a1b3a526b5d1</t>
  </si>
  <si>
    <t>Зеленодольский р-н, г. Зеленодольск, ул. Чехова, 19 БЦ Валентина</t>
  </si>
  <si>
    <t>55.844886779785156; 48.52724838256836</t>
  </si>
  <si>
    <t>66dd20a0-39f0-44d8-8cb5-61a7ee68f930</t>
  </si>
  <si>
    <t>Зеленодольский р-н, г. Зеленодольск, ул. Чкалова, д. 2 (Просьба забирать с утра)</t>
  </si>
  <si>
    <t>55.848419189453125; 48.51826095581055</t>
  </si>
  <si>
    <t>ef28b5d4-89d5-4bc5-94c1-00ab343bb553</t>
  </si>
  <si>
    <t>Зеленодольский р-н, г. Зеленодольск, ул. Чкалова, д. 4</t>
  </si>
  <si>
    <t>55.848445892333984; 48.522518157958984</t>
  </si>
  <si>
    <t>918944f7-c90f-455b-9fbc-266c99cd2bc7</t>
  </si>
  <si>
    <t>Зеленодольский р-н, г. Зеленодольск, ул. Шевченко 9</t>
  </si>
  <si>
    <t>55.84476852416992; 48.50965118408203</t>
  </si>
  <si>
    <t>13eef0fd-daaa-4322-ab54-c3320671bfaa</t>
  </si>
  <si>
    <t>Зеленодольский р-н, г.Зеленодольск, ул. Шевченко, д. 3</t>
  </si>
  <si>
    <t>55.844688415527344; 48.50748825073242</t>
  </si>
  <si>
    <t>10b96fa6-c6ec-47ca-8acf-c196bc925ade</t>
  </si>
  <si>
    <t>Зеленодольский р-н, г. Зеленодольск, ул. Шустова, д. 6</t>
  </si>
  <si>
    <t>55.84476089477539; 48.49577713012695</t>
  </si>
  <si>
    <t>5cb69a21-9208-411c-985b-248d842eb5bc</t>
  </si>
  <si>
    <t>Зеленодольский р-н, г. Зеленодольск, ул. Энгельса, д.17</t>
  </si>
  <si>
    <t>55.84846878051758; 48.49711990356445</t>
  </si>
  <si>
    <t>3c208faf-38fe-42df-b4e3-a31ef511bf81</t>
  </si>
  <si>
    <t>Зеленодольский р-н, г. Зеленодольск, ул. Энгельса, д. 23</t>
  </si>
  <si>
    <t>55.8484001159668; 48.500083923339844</t>
  </si>
  <si>
    <t>59dd4121-d713-486c-be0f-5adb551f7bdb</t>
  </si>
  <si>
    <t>Зеленодольский р-н, г. Зеленодольск, ул. Энергетическая, д. 22</t>
  </si>
  <si>
    <t>55.84988784790039; 48.5510139465332</t>
  </si>
  <si>
    <t>4d25ef04-c886-4e45-a4c0-5912fa107d81</t>
  </si>
  <si>
    <t>Зеленодольский р-н, г. Зеленодольск, Школа искусств улица Комарова,22а</t>
  </si>
  <si>
    <t>55.85894775390625; 48.56405258178711</t>
  </si>
  <si>
    <t>89cd7df6-2ec2-48cc-8a45-fcc2ada39f48</t>
  </si>
  <si>
    <t>Зеленодольский р-н г, с. Бело-Безводное</t>
  </si>
  <si>
    <t>55.923091888427734; 48.75661849975586</t>
  </si>
  <si>
    <t>5b7a4281-8cf0-491e-9fd0-b3badd3c7df3</t>
  </si>
  <si>
    <t>Зеленодольский р-н, д. Айдарово, ул. Центральная (возле Мечети)</t>
  </si>
  <si>
    <t>55.65190124511719; 48.17449188232422</t>
  </si>
  <si>
    <t>5643c3c1-93d7-4d0c-a83a-34c0fd2fc5b1</t>
  </si>
  <si>
    <t>Зеленодольский р-н, д. Бело-Безводное Фаворит, (гаражи)</t>
  </si>
  <si>
    <t>55.91633987426758; 48.76406478881836</t>
  </si>
  <si>
    <t>92764df3-adaa-496b-82c5-6e9aa0cbea8b</t>
  </si>
  <si>
    <t>Зеленодольский р-н, д. Бритвино</t>
  </si>
  <si>
    <t>55.68099594116211; 48.50028991699219</t>
  </si>
  <si>
    <t>8357835a-5c3e-41aa-b2b8-39c6fea1a1ca</t>
  </si>
  <si>
    <t>Зеленодольский р-н, д. Городище, ул. Зеленая, д. 12</t>
  </si>
  <si>
    <t>55.58668899536133; 48.43461227416992</t>
  </si>
  <si>
    <t>33996b0a-0953-474c-8c20-03d956e82279</t>
  </si>
  <si>
    <t>Зеленодольский р-н, д. Городище, ул. Зеленая, д. 18</t>
  </si>
  <si>
    <t>55.58829116821289; 48.43251419067383</t>
  </si>
  <si>
    <t>c48a0aa0-3226-4479-a66a-b04833b05cac</t>
  </si>
  <si>
    <t>Зеленодольский р-н, д. Городище, ул. Зеленая, д. 23</t>
  </si>
  <si>
    <t>55.59049606323242; 48.431129455566406</t>
  </si>
  <si>
    <t>3e22afdf-f581-4546-8310-ec83fd5c93a5</t>
  </si>
  <si>
    <t>Зеленодольский р-н, д. Городище, ул. Зеленая, д. 5</t>
  </si>
  <si>
    <t>55.5848274230957; 48.436458587646484</t>
  </si>
  <si>
    <t>05e724fc-e3d1-4d71-bd18-1988a2c03842</t>
  </si>
  <si>
    <t>Зеленодольский р-н, дер. Красный Яр, ул. Школьная, д. 19</t>
  </si>
  <si>
    <t>55.85047912597656; 48.646507263183594</t>
  </si>
  <si>
    <t>0c566fb4-a755-47e7-9156-708ba85d6aab</t>
  </si>
  <si>
    <t>Зеленодольский р-н, дер. Сафоново, ул. Песчаная, д. 56</t>
  </si>
  <si>
    <t>55.867069244384766; 48.64699935913086</t>
  </si>
  <si>
    <t>6d6ed2a4-4045-484b-b0d6-327b908b5f37</t>
  </si>
  <si>
    <t>Зеленодольский р-н, д. Ивановское</t>
  </si>
  <si>
    <t>55.952171325683594; 48.85633087158203</t>
  </si>
  <si>
    <t>be477f33-1e5e-4135-91d2-833a1cb5539b</t>
  </si>
  <si>
    <t>Зеленодольский р-н, д. Исаково</t>
  </si>
  <si>
    <t>55.72529983520508; 48.550048828125</t>
  </si>
  <si>
    <t>1875df73-bcc4-4cdd-93c3-2562f17af969</t>
  </si>
  <si>
    <t>Зеленодольский р-н, д. Исаково,  753 км трассы М7</t>
  </si>
  <si>
    <t>55.72244644165039; 48.545166015625</t>
  </si>
  <si>
    <t>c9f97089-1eee-4584-bc66-35bb1f871e07</t>
  </si>
  <si>
    <t>Зеленодольский р-н, д. Каратмень, ул. Клубная</t>
  </si>
  <si>
    <t>56.01812744140625; 48.76312255859375</t>
  </si>
  <si>
    <t>682bc3ed-4d52-4db8-94cb-b68aa831673c</t>
  </si>
  <si>
    <t>Зеленодольский р-н, д. Каратмень , ул. Садовая</t>
  </si>
  <si>
    <t>56.02201843261719; 48.767887115478516</t>
  </si>
  <si>
    <t>d43200d5-6b9f-4af4-8531-9e5036d6b05f</t>
  </si>
  <si>
    <t>Зеленодольский р-н, д.Красный Яр , СНТ Дружба.( 89399016223 Валерий Алексеевич, позвонить чтобы открыть ворота)</t>
  </si>
  <si>
    <t>55.8470344543457; 48.65085220336914</t>
  </si>
  <si>
    <t>eb007dc1-608c-47b1-8d59-7a1e6b967bfe</t>
  </si>
  <si>
    <t>Зеленодольский р-н, д. Красный Яр, ул. Зеленая, д. 15</t>
  </si>
  <si>
    <t>55.84834289550781; 48.6380615234375</t>
  </si>
  <si>
    <t>9f84821a-6900-462f-a707-5d6b36c20504</t>
  </si>
  <si>
    <t>Зеленодольский р-н, д. Красный Яр, ул. Набережная, д. 43</t>
  </si>
  <si>
    <t>55.84736251831055; 48.638282775878906</t>
  </si>
  <si>
    <t>c6765db0-a7a7-4299-be23-5fc0f98a56c9</t>
  </si>
  <si>
    <t>Зеленодольский р-н, д. Красный Яр, ул. Новая, 30</t>
  </si>
  <si>
    <t>55.85348892211914; 48.640281677246094</t>
  </si>
  <si>
    <t>график-1. 2 шт. - Еженедельно в Вс, график-2. 2 шт. - Еженедельно в Вт,Чт,Сб</t>
  </si>
  <si>
    <t>9e439d80-ef8f-47b8-9e0c-25d35b4571ad</t>
  </si>
  <si>
    <t>Зеленодольский р-н, д. Красный Яр, ул. Одинцова, д. 22</t>
  </si>
  <si>
    <t>55.853023529052734; 48.64349365234375</t>
  </si>
  <si>
    <t>544934be-d9a5-4f96-bc8d-5ff40bdc26e7</t>
  </si>
  <si>
    <t>Зеленодольский р-н, д. Маевка Въезд</t>
  </si>
  <si>
    <t>55.94517517089844; 48.695465087890625</t>
  </si>
  <si>
    <t>1efdfd0b-9fbf-4865-8129-f017cf0fefac</t>
  </si>
  <si>
    <t>Зеленодольский р-н, д. Ореховка (ЖСК Золотые Ключи)</t>
  </si>
  <si>
    <t>55.852115631103516; 48.821083068847656</t>
  </si>
  <si>
    <t>f0dac181-eb32-43c1-a232-6c3cde5fb836</t>
  </si>
  <si>
    <t>Зеленодольский р-н, д. Ореховка, ул. Светлая, д.27</t>
  </si>
  <si>
    <t>55.857730865478516; 48.82008743286133</t>
  </si>
  <si>
    <t>1a0ee6af-5f97-4147-a374-64cfa92c78fb</t>
  </si>
  <si>
    <t>Зеленодольский р-н, д. Протопоповка, ул. Кооперативная, д. 17</t>
  </si>
  <si>
    <t>55.773582458496094; 48.524696350097656</t>
  </si>
  <si>
    <t>38dccb29-1c55-468a-8470-132d0855a82c</t>
  </si>
  <si>
    <t>Зеленодольский р-н, д. Русские Наратлы</t>
  </si>
  <si>
    <t>55.51173400878906; 48.352088928222656</t>
  </si>
  <si>
    <t>4919b62f-e856-4146-9d88-2e00b8952299</t>
  </si>
  <si>
    <t>Зеленодольский р-н, д. Русские Ширданы</t>
  </si>
  <si>
    <t>55.77875900268555; 48.4572639465332</t>
  </si>
  <si>
    <t>3273ae12-d0e0-4dee-8fb2-cc2207ac76eb</t>
  </si>
  <si>
    <t>Зеленодольский р-н, д. Русское Азелеево, ул. Центральная, д. 35</t>
  </si>
  <si>
    <t>55.510528564453125; 48.292781829833984</t>
  </si>
  <si>
    <t>d12edfde-c5ca-4b92-9d0c-364335b7adab</t>
  </si>
  <si>
    <t>Зеленодольский р-н, д. Сафоново Песчаная, 33 (въезд)</t>
  </si>
  <si>
    <t>55.86958312988281; 48.650821685791016</t>
  </si>
  <si>
    <t>950f23e4-e1a6-41a5-af56-faf03b1e08bd</t>
  </si>
  <si>
    <t>Зеленодольский р-н, д. Сафоново, ул. Песчаная. д. 4</t>
  </si>
  <si>
    <t>55.86772918701172; 48.643211364746094</t>
  </si>
  <si>
    <t>e87741ae-5bf9-4510-b21c-6e737a43683a</t>
  </si>
  <si>
    <t>Зеленодольский р-н, д. Сафоново, ул. Песчаная, д. 46</t>
  </si>
  <si>
    <t>55.869327545166016; 48.64728546142578</t>
  </si>
  <si>
    <t>857ca2ee-0e7a-4b19-bab9-aff614dcd3c9</t>
  </si>
  <si>
    <t>Зеленодольский р-н,  д. Татарское Танаево, ул. Кооперативная, д. 26</t>
  </si>
  <si>
    <t>55.51111602783203; 48.184200286865234</t>
  </si>
  <si>
    <t>2dc37669-a266-4ea4-9f33-3cc9f11d89f1</t>
  </si>
  <si>
    <t>Зеленодольский р-н, д. Татарское Танаево, ул. Центральная, д. 26</t>
  </si>
  <si>
    <t>55.515323638916016; 48.18651580810547</t>
  </si>
  <si>
    <t>1987e08d-023e-478b-b448-75703b6fdafd</t>
  </si>
  <si>
    <t>Зеленодольский р-н, д. Татарское Танаево, ул. Центральная, д. 49</t>
  </si>
  <si>
    <t>55.509986877441406; 48.186492919921875</t>
  </si>
  <si>
    <t>a22dc98b-1b24-4718-9ece-2b8f0d1017b4</t>
  </si>
  <si>
    <t>Зеленодольский р-н, д. Тенебяково, ул. Победы, д. 1</t>
  </si>
  <si>
    <t>55.56393051147461; 48.394588470458984</t>
  </si>
  <si>
    <t>c5abdcf0-92b4-46ab-b5d9-194011fb9de4</t>
  </si>
  <si>
    <t>Зеленодольский р-н, д. Тенебяково, ул. Победы, д. 2</t>
  </si>
  <si>
    <t>55.566104888916016; 48.39969253540039</t>
  </si>
  <si>
    <t>e8bda870-40b3-4452-9934-0925481d3cfe</t>
  </si>
  <si>
    <t>Зеленодольский р-н, д. Успенка (въезд)</t>
  </si>
  <si>
    <t>55.87092590332031; 48.62367630004883</t>
  </si>
  <si>
    <t>ca693a0a-6126-43c7-86a5-8f762950be49</t>
  </si>
  <si>
    <t>Зеленодольский р-н, д. Успенка (выезд)</t>
  </si>
  <si>
    <t>55.866600036621094; 48.6016960144043</t>
  </si>
  <si>
    <t>147d49f5-c5d4-4648-abbd-e3b6485ecd00</t>
  </si>
  <si>
    <t>Зеленодольский р-н, д.Успенка, ул. Зелёная 104/Юбилейная 41</t>
  </si>
  <si>
    <t>55.87370681762695; 48.60029983520508</t>
  </si>
  <si>
    <t>644b384c-40ba-4796-bded-7d273992e2a2</t>
  </si>
  <si>
    <t>Зеленодольский р-н, д. Успенка, ул. Зеленая, д. 15</t>
  </si>
  <si>
    <t>55.877197265625; 48.60192108154297</t>
  </si>
  <si>
    <t>0923f219-631b-4f21-91bf-b670b7b75db3</t>
  </si>
  <si>
    <t>Зеленодольский р-н, д. Успенка, ул. Зеленая, д. 23</t>
  </si>
  <si>
    <t>55.87519073486328; 48.60331726074219</t>
  </si>
  <si>
    <t>f33781f7-5cfc-4977-b698-4d2b3bf3ec73</t>
  </si>
  <si>
    <t>Зеленодольский р-н, д. Успенка, ул. Зеленая, д.3</t>
  </si>
  <si>
    <t>55.87689208984375; 48.611263275146484</t>
  </si>
  <si>
    <t>25e59bf9-000e-4ba3-96c3-bde29d77ec35</t>
  </si>
  <si>
    <t>Зеленодольский р-н, д. Успенка, ул. Лесная, д. 26а</t>
  </si>
  <si>
    <t>55.86840057373047; 48.61286163330078</t>
  </si>
  <si>
    <t>5ca7903f-0d3a-44e8-aa61-3e8b8000f001</t>
  </si>
  <si>
    <t>Зеленодольский р-н, д. Успенка, ул. Мира, д. 9</t>
  </si>
  <si>
    <t>55.872230529785156; 48.608619689941406</t>
  </si>
  <si>
    <t>1d335dc0-2ddf-4fff-a729-1be1337d6b31</t>
  </si>
  <si>
    <t>Зеленодольский р-н,  д. Успенка, ул. Озерная, д. 1</t>
  </si>
  <si>
    <t>55.873016357421875; 48.62318801879883</t>
  </si>
  <si>
    <t>6b0e0a8d-7e2a-4017-a197-19825620d2e0</t>
  </si>
  <si>
    <t>Зеленодольский р-н, д. Успенка, ул. Озерная, д. 8</t>
  </si>
  <si>
    <t>55.87217330932617; 48.61827850341797</t>
  </si>
  <si>
    <t>cd695729-dbd9-420b-9cdc-da048f950858</t>
  </si>
  <si>
    <t>Зеленодольский р-н, д. Утяшки</t>
  </si>
  <si>
    <t>55.5717887878418; 48.350242614746094</t>
  </si>
  <si>
    <t>d3c9f37c-60d8-4742-8600-dec59c7ee2bf</t>
  </si>
  <si>
    <t>Зеленодольский р-н, ж/д разъезда п. Албаба, ул. Железнодорожная  д.43</t>
  </si>
  <si>
    <t>55.61553955078125; 48.3438606262207</t>
  </si>
  <si>
    <t>4f846fe8-e39e-4878-9dd3-c5af1d4ceeac</t>
  </si>
  <si>
    <t>Зеленодольский р-н, Зап. Ореховка</t>
  </si>
  <si>
    <t>55.8594970703125; 48.81282424926758</t>
  </si>
  <si>
    <t>3 шт. - Через день начиная с 2021-09-28 следующий вывоз 2023-01-23</t>
  </si>
  <si>
    <t>11eb1963-9106-4af9-a005-1041696e71cc</t>
  </si>
  <si>
    <t>Зеленодольский р-н, Зеленодольск г, Подстанция ул, д.1 (ПС Волна)  89178768143</t>
  </si>
  <si>
    <t>55.870296478271484; 48.57014846801758</t>
  </si>
  <si>
    <t>12bccd9f-961e-4912-814e-f977d7160a04</t>
  </si>
  <si>
    <t>Зеленодольский р-н, Зеленодольск г, СММЛЦ (89600720212 Сергей)</t>
  </si>
  <si>
    <t>55.794795989990234; 48.5511589050293</t>
  </si>
  <si>
    <t>a73d211a-a7ff-4d5e-8c9f-61c1c74fd262</t>
  </si>
  <si>
    <t>Зеленодольский р-н, Зеленодольск г, Туктарова ул, д.3 (приезжать после 08:00)</t>
  </si>
  <si>
    <t>55.85151290893555; 48.50492477416992</t>
  </si>
  <si>
    <t>c2794f13-695f-4d5e-b108-dcf863451f52</t>
  </si>
  <si>
    <t>Зеленодольский р-н, Красно-Октябрьское лесничество, квартал №81 (Лагерь Березка)</t>
  </si>
  <si>
    <t>55.92643356323242; 49.042327880859375</t>
  </si>
  <si>
    <t>c5cafb4c-d75e-431a-ad05-9cc83564f8ae</t>
  </si>
  <si>
    <t>Зеленодольский р-н, местечко Раифа, ул. Клубный переулок</t>
  </si>
  <si>
    <t>55.905941009521484; 48.73223876953125</t>
  </si>
  <si>
    <t>85d2e020-a4e0-4ea3-a57c-492198d080b8</t>
  </si>
  <si>
    <t>Зеленодольский р-н, Местечко Раифа, ул. Набережная , д. 27</t>
  </si>
  <si>
    <t>55.90334701538086; 48.72801971435547</t>
  </si>
  <si>
    <t>06b83afb-4ad5-43bb-8b75-9797474bf457</t>
  </si>
  <si>
    <t>Зеленодольский р-н, Местечко Раифа, ул. Центральная, д. 28</t>
  </si>
  <si>
    <t>55.905113220214844; 48.731300354003906</t>
  </si>
  <si>
    <t>3c0f0a99-c2d9-412a-b7b2-8b76fa0b5909</t>
  </si>
  <si>
    <t>Зеленодольский р-н, Новая Тура промзона, д.3 (89655943670, 89053161424)</t>
  </si>
  <si>
    <t>55.85491180419922; 48.84682083129883</t>
  </si>
  <si>
    <t>36d9e9a4-66f5-495c-8e4c-ad60263c534a</t>
  </si>
  <si>
    <t>Зеленодольский р-н, Новопольский п, СНТ Колос-2, д.(1)  89274029109</t>
  </si>
  <si>
    <t>55.863277435302734; 48.666893005371094</t>
  </si>
  <si>
    <t>19562f0a-8db4-49b9-9440-59b3006aceec</t>
  </si>
  <si>
    <t>Зеленодольский р-н, Нурлатское СП, п. Булатово, ул. Совхозная, д. 60</t>
  </si>
  <si>
    <t>55.62767028808594; 48.30964279174805</t>
  </si>
  <si>
    <t>db134884-bc4c-48e4-9365-8bd5b6814cd0</t>
  </si>
  <si>
    <t>Зеленодольский р-н, Осиново, Промышленная площадка Индустриальный парк М7, д. 8 (работают с 9 до 16)</t>
  </si>
  <si>
    <t>55.89540100097656; 48.96743392944336</t>
  </si>
  <si>
    <t>da5f0187-e9a8-4a8c-9530-5a1fa8b2da69</t>
  </si>
  <si>
    <t>Зеленодольский р-н, остров Свияжск(вьезд 2 стоянка), с. Свияжск</t>
  </si>
  <si>
    <t>55.76726531982422; 48.647254943847656</t>
  </si>
  <si>
    <t>cfa407ed-a9a1-4b00-8896-267366b59329</t>
  </si>
  <si>
    <t>Зеленодольский р-н, п. Васильево  (ДНТ Волжские Зори)</t>
  </si>
  <si>
    <t>55.83095932006836; 48.7266845703125</t>
  </si>
  <si>
    <t>a239a535-f4c6-4963-ab17-9f6e0dfcb6c2</t>
  </si>
  <si>
    <t>Зеленодольский р-н, п. Васильево, ул. Набережная, д.15 (ВЪЕЗД СО СТОРОНЫ УЛ. ОКТЯБРЬСКОЙ)</t>
  </si>
  <si>
    <t>55.827388763427734; 48.697879791259766</t>
  </si>
  <si>
    <t>f2eb6f3a-3b3c-4423-9cf1-d249150a9919</t>
  </si>
  <si>
    <t>Зеленодольский р-н, п. Васильево, ул. Школьная, д. 19</t>
  </si>
  <si>
    <t>55.83110809326172; 48.68299865722656</t>
  </si>
  <si>
    <t>427a4ece-1e62-4ba6-8eda-f710ab70d6aa</t>
  </si>
  <si>
    <t>Зеленодольский р-н, п. Грузинский Ветеранов</t>
  </si>
  <si>
    <t>55.866485595703125; 48.73542404174805</t>
  </si>
  <si>
    <t>график-1. 3 шт. - Еженедельно в Пн,Ср,Сб,Вс, график-2. 3 шт. - Еженедельно в Вт,Чт,Пт</t>
  </si>
  <si>
    <t>7575df30-82e5-4007-87eb-2756a6cb0d30</t>
  </si>
  <si>
    <t>Зеленодольский р-н, пгт. Васильево (ДНТ ВОЛГА САД №1)</t>
  </si>
  <si>
    <t>55.824440002441406; 48.72014236450195</t>
  </si>
  <si>
    <t>e891d97d-ed3b-4d74-b40c-1353f5ae906c</t>
  </si>
  <si>
    <t>Зеленодольский р-н, пгт. Васильево ДНТ Ивушка (89274363646)</t>
  </si>
  <si>
    <t>55.82588195800781; 48.719757080078125</t>
  </si>
  <si>
    <t>3cd6902c-77f3-4af8-a880-bbf17cd3b090</t>
  </si>
  <si>
    <t>Зеленодольский р-н, пгт. Васильево, Кладбище (Русс)</t>
  </si>
  <si>
    <t>55.86152648925781; 48.664615631103516</t>
  </si>
  <si>
    <t>166f26b3-1e76-4acb-ac0f-186ecbd2c098</t>
  </si>
  <si>
    <t>Зеленодольский р-н, пгт. Васильево, Кладбище Русское (Точка 4)</t>
  </si>
  <si>
    <t>55.86048126220703; 48.662357330322266</t>
  </si>
  <si>
    <t>cb736153-6d62-47f0-94e7-85634ddf42d0</t>
  </si>
  <si>
    <t>Зеленодольский р-н, пгт. Васильево Кладбище (СНТ Полет, контейнера около часовенки)</t>
  </si>
  <si>
    <t>55.847835540771484; 48.70802688598633</t>
  </si>
  <si>
    <t>9546dfb2-2d4a-4747-af47-e2ea5593e4d3</t>
  </si>
  <si>
    <t>Зеленодольский р-н, пгт. Васильево , Кладбище  (Татарское)</t>
  </si>
  <si>
    <t>55.862342834472656; 48.65858840942383</t>
  </si>
  <si>
    <t>3d122885-b251-4d2a-b512-07955d34f612</t>
  </si>
  <si>
    <t>Зеленодольский р-н, пгт. Васильево,  Раифский переулок</t>
  </si>
  <si>
    <t>55.83926010131836; 48.70481872558594</t>
  </si>
  <si>
    <t>99841213-b495-41c1-943f-2ccda6e81825</t>
  </si>
  <si>
    <t>Зеленодольский р-н, пгт Васильево, (СНТ 60 лет Октября) (1 правление)</t>
  </si>
  <si>
    <t>55.84686279296875; 48.691673278808594</t>
  </si>
  <si>
    <t>f0da5767-6c17-4e8c-8c21-e68cdca17e7b</t>
  </si>
  <si>
    <t>Зеленодольский р-н, пгт. Васильево, СНТ 60 лет Октября (2. аллея 1-2 напротив ул. Лагерная)</t>
  </si>
  <si>
    <t>55.846168518066406; 48.68569564819336</t>
  </si>
  <si>
    <t>41b9e9f2-a7a9-41dd-b0e8-311eb378153c</t>
  </si>
  <si>
    <t>Зеленодольский р-н, пгт. Васильево, (СНТ Васильево-1)</t>
  </si>
  <si>
    <t>55.84645462036133; 48.68047332763672</t>
  </si>
  <si>
    <t>ce8aeb6b-2759-48d2-9a16-bb321767c33c</t>
  </si>
  <si>
    <t>Зеленодольский р-н, пгт. Васильево, СНТ Водный</t>
  </si>
  <si>
    <t>55.82826232910156; 48.749637603759766</t>
  </si>
  <si>
    <t>f49dabf5-7924-4356-b53f-bb8ac0c9b829</t>
  </si>
  <si>
    <t>Зеленодольский р-н, пгт. Васильево, СНТ "Волга" Васильевского поссовета</t>
  </si>
  <si>
    <t>55.82493209838867; 48.71474075317383</t>
  </si>
  <si>
    <t>0942e8f9-521a-4215-a5e2-5e9e32aa66aa</t>
  </si>
  <si>
    <t>Зеленодольский р-н, пгт. Васильево, СНТ Железнодорожник</t>
  </si>
  <si>
    <t>55.83946228027344; 48.72745132446289</t>
  </si>
  <si>
    <t>6873c63e-5f1f-4776-b1b0-f55436f80904</t>
  </si>
  <si>
    <t>Зеленодольский р-н, пгт. Васильево (СНТ Искра)</t>
  </si>
  <si>
    <t>55.83185958862305; 48.72165298461914</t>
  </si>
  <si>
    <t>abadb616-208b-457a-89e1-1a548fdfe4b4</t>
  </si>
  <si>
    <t>Зеленодольский р-н, пгт. Васильево  (СНТ Каенлык) (89274050296)</t>
  </si>
  <si>
    <t>55.82675552368164; 48.74502944946289</t>
  </si>
  <si>
    <t>45032e57-e544-46b9-85d2-d35462266ef3</t>
  </si>
  <si>
    <t>Зеленодольский р-н, пгт. Васильево, СНТ Малахит</t>
  </si>
  <si>
    <t>55.837276458740234; 48.72242736816406</t>
  </si>
  <si>
    <t>2449b1e3-d6e2-4a73-ae7a-50a6c010624d</t>
  </si>
  <si>
    <t>Зеленодольский р-н, пгт. Васильево, СНТ МИРАЖ ( Звонить на этот номер 89033060174 ворота откроют)</t>
  </si>
  <si>
    <t>55.85136413574219; 48.67146682739258</t>
  </si>
  <si>
    <t>9581c32d-0558-442e-8ebe-866e35a7226d</t>
  </si>
  <si>
    <t>Зеленодольский р-н, пгт. Васильево, СНТ Нефтяник</t>
  </si>
  <si>
    <t>55.82179641723633; 48.73310470581055</t>
  </si>
  <si>
    <t>1676fb7a-c445-432c-967e-d1f73834c994</t>
  </si>
  <si>
    <t>Зеленодольский р-н, пгт. Васильево,  СНТ НИВА</t>
  </si>
  <si>
    <t>55.822731018066406; 48.72872543334961</t>
  </si>
  <si>
    <t>c9a98a76-2d24-42b1-8729-8551da0c1299</t>
  </si>
  <si>
    <t>Зеленодольский р-н, пгт. Васильево, СНТ Подлесное</t>
  </si>
  <si>
    <t>55.85269546508789; 48.68611526489258</t>
  </si>
  <si>
    <t>f92b6c4f-619d-4397-8593-c9cfb1f224e3</t>
  </si>
  <si>
    <t>Зеленодольский р-н, пгт. Васильево, (СНТ "Радуга")</t>
  </si>
  <si>
    <t>55.85111999511719; 48.69368362426758</t>
  </si>
  <si>
    <t>1a9f28e6-6512-4722-8583-b78937d789d4</t>
  </si>
  <si>
    <t>Зеленодольский р-н, пгт. Васильево, СНТ "Радуга КГУ"</t>
  </si>
  <si>
    <t>55.82926559448242; 48.74635314941406</t>
  </si>
  <si>
    <t>a8bb59b2-005f-4162-85c6-ccd97aa699ed</t>
  </si>
  <si>
    <t>Зеленодольский р-н, пгт Васильево (СНТ Радуга МВД РТ)</t>
  </si>
  <si>
    <t>55.825382232666016; 48.740516662597656</t>
  </si>
  <si>
    <t>e697fa85-aa79-4aef-9fa6-ceddcd201a89</t>
  </si>
  <si>
    <t>Зеленодольский р-н, пгт Васильево  (СНТ Рассвет 2)</t>
  </si>
  <si>
    <t>55.82551574707031; 48.711036682128906</t>
  </si>
  <si>
    <t>8a7b86b8-273e-48a2-a30d-bcf19c96b52a</t>
  </si>
  <si>
    <t>Зеленодольский р-н, пгт  Васильево  ( снт Сад №3 Капо им.Горбунова) 89274340698</t>
  </si>
  <si>
    <t>55.82828903198242; 48.736846923828125</t>
  </si>
  <si>
    <t>71c6cfb5-b873-4630-a4d8-5080b82ba7c3</t>
  </si>
  <si>
    <t>Зеленодольский р-н, пгт. Васильево  (СНТ Синтез)</t>
  </si>
  <si>
    <t>55.8268928527832; 48.7382926940918</t>
  </si>
  <si>
    <t>b1b4ab7a-ce44-431b-bfd0-34d330fca32c</t>
  </si>
  <si>
    <t>Зеленодольский р-н, пгт. Васильево , (СНТ Строитель-2)</t>
  </si>
  <si>
    <t>55.822181701660156; 48.73066329956055</t>
  </si>
  <si>
    <t>f7894494-7baf-4f67-9e36-9dd409ae850b</t>
  </si>
  <si>
    <t>Зеленодольский р-н, пгт Васильево, (СНТ Текстильщик)</t>
  </si>
  <si>
    <t>55.83641815185547; 48.732643127441406</t>
  </si>
  <si>
    <t>59f10c3a-0344-431b-960c-13b40c012f53</t>
  </si>
  <si>
    <t>Зеленодольский р-н, пгт Васильево, Территория санатория, 17</t>
  </si>
  <si>
    <t>55.83254623413086; 48.702545166015625</t>
  </si>
  <si>
    <t>3ae30815-8749-46e9-8c66-e9b4fb6c6751</t>
  </si>
  <si>
    <t>Зеленодольский р-н, пгт. Васильево, (территория СНТ Восход) 89046757979 председателю звонить!</t>
  </si>
  <si>
    <t>55.82661056518555; 48.744171142578125</t>
  </si>
  <si>
    <t>45da7979-da1c-4515-84bf-01fc4db295e4</t>
  </si>
  <si>
    <t>Зеленодольский р-н, пгт. Васильево, территория СНТ "Дубравушка"</t>
  </si>
  <si>
    <t>55.82661056518555; 48.753787994384766</t>
  </si>
  <si>
    <t>54efecbd-05cf-4549-8f05-ff114a824afc</t>
  </si>
  <si>
    <t>Зеленодольский р-н, пгт. Васильево, территория СНТ Сад №12</t>
  </si>
  <si>
    <t>55.82316589355469; 48.73786163330078</t>
  </si>
  <si>
    <t>372198e6-edb9-4976-935f-472ce1aeb0ca</t>
  </si>
  <si>
    <t>Зеленодольский р-н, пгт. Васильево, Тер. санатория, 40</t>
  </si>
  <si>
    <t>55.83200454711914; 48.692962646484375</t>
  </si>
  <si>
    <t>19837be3-83cb-48f3-99c3-58fa5d4969c9</t>
  </si>
  <si>
    <t>Зеленодольский р-н, пгт. Васильево, тер. СНТ Заря (1управ)</t>
  </si>
  <si>
    <t>55.83941650390625; 48.73725891113281</t>
  </si>
  <si>
    <t>7da9b2bc-17f7-41a9-b917-9c1230bf02ed</t>
  </si>
  <si>
    <t>Зеленодольский р-н, пгт. Васильево, тер. СНТ Заря (2)</t>
  </si>
  <si>
    <t>55.83853530883789; 48.743812561035156</t>
  </si>
  <si>
    <t>bc76d792-072d-4d7b-a34a-cdcd9a0b0a9b</t>
  </si>
  <si>
    <t>Зеленодольский р-н, пгт. Васильево. ул. Волостного, д. 8</t>
  </si>
  <si>
    <t>55.83733367919922; 48.66370391845703</t>
  </si>
  <si>
    <t>356bfa88-609c-4dec-98fc-1d3a07d7c180</t>
  </si>
  <si>
    <t>Зеленодольский р-н, пгт. Васильево, ул.Гайдара. д.20</t>
  </si>
  <si>
    <t>55.834686279296875; 48.68345260620117</t>
  </si>
  <si>
    <t>7dacd905-8122-4d74-a817-3a9ef32a9cec</t>
  </si>
  <si>
    <t>Зеленодольский р-н, пгт. Васильево, ул. Гоголя, д. 45   т. 89061145748 (после 11.00)</t>
  </si>
  <si>
    <t>55.83843994140625; 48.68107223510742</t>
  </si>
  <si>
    <t>8a6c7eee-e631-4161-9b54-6fd1d0194e0d</t>
  </si>
  <si>
    <t>Зеленодольский р-н, пгт. Васильево, ул. Гоголя, д. 47</t>
  </si>
  <si>
    <t>55.83806610107422; 48.68301010131836</t>
  </si>
  <si>
    <t>612af25c-e2a9-4584-bfa7-c40e6ba3eaad</t>
  </si>
  <si>
    <t>Зеленодольский р-н,  пгт. Васильево, ул. Дзержинского (за тер. санатория)</t>
  </si>
  <si>
    <t>55.83414840698242; 48.704498291015625</t>
  </si>
  <si>
    <t>6ba74a82-1653-4c45-a9c7-b74c63430719</t>
  </si>
  <si>
    <t>Зеленодольский р-н, пгт. Васильево, ул. Калинина, д. 4</t>
  </si>
  <si>
    <t>55.83311080932617; 48.64958953857422</t>
  </si>
  <si>
    <t>b855ae1b-8d9e-4c68-a4ab-f39bbc78e4c8</t>
  </si>
  <si>
    <t>Зеленодольский р-н, пгт. Васильево, ул. Комсомольская, д. 14</t>
  </si>
  <si>
    <t>55.83735656738281; 48.661556243896484</t>
  </si>
  <si>
    <t>2f9db16a-44cb-41e2-8719-d7ad70e774b7</t>
  </si>
  <si>
    <t>Зеленодольский р-н, пгт. Васильево, ул. Космонавтов, 43</t>
  </si>
  <si>
    <t>55.83780288696289; 48.67713928222656</t>
  </si>
  <si>
    <t>c8881ea2-1a13-4cbd-9a76-166d41d75279</t>
  </si>
  <si>
    <t>Зеленодольский р-н, пгт. Васильево, ул. Космонавтов, 48Б (магазин Победа)</t>
  </si>
  <si>
    <t>55.83647537231445; 48.68402099609375</t>
  </si>
  <si>
    <t>8f2ff6a8-08f0-4b1d-9bd6-aef929a914c7</t>
  </si>
  <si>
    <t>Зеленодольский р-н, пгт Васильево, ул. Космонавтов, д.40 (ЭПУ «Зеленодольскгаз» Васильевская ЭГС УРГН)</t>
  </si>
  <si>
    <t>55.838356018066406; 48.675594329833984</t>
  </si>
  <si>
    <t>72c5efbb-2ffa-41f3-98b9-f5f84298711f</t>
  </si>
  <si>
    <t>Зеленодольский р-н, пгт. Васильево, ул. Космонавтов, д. 48 к Б (или 2) подписан ДНС</t>
  </si>
  <si>
    <t>55.83655548095703; 48.68317413330078</t>
  </si>
  <si>
    <t>61c93dec-b2d7-4a70-9b23-927c29165c75</t>
  </si>
  <si>
    <t>Зеленодольский р-н, пгт. Васильево, ул. Космонавтов, д. 57</t>
  </si>
  <si>
    <t>55.83561325073242; 48.68214797973633</t>
  </si>
  <si>
    <t>18c1a876-0fcd-4cc1-84da-333818b95253</t>
  </si>
  <si>
    <t>Зеленодольский р-н, пгт. Васильево, ул. Красная, д. 39</t>
  </si>
  <si>
    <t>55.824275970458984; 48.711570739746094</t>
  </si>
  <si>
    <t>9bd93900-f3f6-4d10-9faf-f4df80578ff5</t>
  </si>
  <si>
    <t>Зеленодольский р-н, пгт. Васильево, ул. Куйбышева, д. 12/ ул. Спортивная, 42</t>
  </si>
  <si>
    <t>55.83501052856445; 48.65358352661133</t>
  </si>
  <si>
    <t>715950f1-3c51-4f5f-9610-7c482f76a70b</t>
  </si>
  <si>
    <t>Зеленодольский р-н, пгт. Васильево, ул. Курортная, д. 7</t>
  </si>
  <si>
    <t>55.83932113647461; 48.700618743896484</t>
  </si>
  <si>
    <t>d36d7bb7-c697-420f-9a08-0c16e667dac6</t>
  </si>
  <si>
    <t>Зеленодольский р-н, пгт. Васильево, ул. Лагерная, 19</t>
  </si>
  <si>
    <t>55.844600677490234; 48.6871223449707</t>
  </si>
  <si>
    <t>664c9472-7c40-4a99-974b-28952b8ee031</t>
  </si>
  <si>
    <t>Зеленодольский р-н, пгт. Васильево, ул. Лагерная, д. 11</t>
  </si>
  <si>
    <t>55.843963623046875; 48.684391021728516</t>
  </si>
  <si>
    <t>8eefa8e2-2ecb-4ccd-8cf7-c64ba4fe3fa7</t>
  </si>
  <si>
    <t>Зеленодольский р-н, пгт Васильево, ул. Лагерная, д. 12</t>
  </si>
  <si>
    <t>55.84400177001953; 48.688358306884766</t>
  </si>
  <si>
    <t>aeb6e9bc-51bd-47f7-9748-73e8690c84f9</t>
  </si>
  <si>
    <t>Зеленодольский р-н, пгт. Васильево, ул. Лагерная, д. 14</t>
  </si>
  <si>
    <t>55.84471130371094; 48.68704605102539</t>
  </si>
  <si>
    <t>aa134e05-18bb-4308-b964-91e584f78494</t>
  </si>
  <si>
    <t>Зеленодольский р-н,  пгт. Васильево, ул. Лагерная, д. 15</t>
  </si>
  <si>
    <t>55.84574890136719; 48.68474197387695</t>
  </si>
  <si>
    <t>22f69a67-cdd7-44c6-b356-b2e61dc962a0</t>
  </si>
  <si>
    <t>Зеленодольский р-н, пгт. Васильево, ул. Лагерная, д. 1а</t>
  </si>
  <si>
    <t>55.843162536621094; 48.68620300292969</t>
  </si>
  <si>
    <t>272ce351-4c6f-4bcf-923d-b78c68ab7a31</t>
  </si>
  <si>
    <t>Зеленодольский р-н, пгт Васильево, ул. Лагерная, д.9а ( Д/с "Сосенка")</t>
  </si>
  <si>
    <t>55.84457015991211; 48.68463897705078</t>
  </si>
  <si>
    <t>d110588d-1c05-4d74-87b5-5f4413b85058</t>
  </si>
  <si>
    <t>Зеленодольский р-н, пгт. Васильево, ул. Ленина, д. 16</t>
  </si>
  <si>
    <t>55.83134841918945; 48.67063903808594</t>
  </si>
  <si>
    <t>7b1b07d2-3eee-4907-a604-26780fbcdf73</t>
  </si>
  <si>
    <t>Зеленодольский р-н, пгт. Васильево, ул. Ленина, д. 17</t>
  </si>
  <si>
    <t>55.830936431884766; 48.66775131225586</t>
  </si>
  <si>
    <t>e994792e-51e0-48c4-8ded-a6e6d12a60e2</t>
  </si>
  <si>
    <t>Зеленодольский р-н, пгт. Васильево, ул. Ленина, д. 23а</t>
  </si>
  <si>
    <t>55.83100509643555; 48.66485595703125</t>
  </si>
  <si>
    <t>d4af93b8-3630-4fda-bfd3-f7bb5fa3d96c</t>
  </si>
  <si>
    <t>Зеленодольский р-н,  пгт. Васильево, ул. Ленина, д. 28</t>
  </si>
  <si>
    <t>55.831539154052734; 48.664886474609375</t>
  </si>
  <si>
    <t>e503e27e-aa90-46ee-b673-5a24671875ae</t>
  </si>
  <si>
    <t>Зеленодольский р-н, пгт. Васильево, ул. Ленина, д. 37</t>
  </si>
  <si>
    <t>55.83023452758789; 48.66193389892578</t>
  </si>
  <si>
    <t>af9c3872-7645-47ad-a674-55dee2f427ac</t>
  </si>
  <si>
    <t>Зеленодольский р-н, пгт. Васильево, ул. Ленина,  д. 55</t>
  </si>
  <si>
    <t>55.830665588378906; 48.65911102294922</t>
  </si>
  <si>
    <t>fca3848d-423f-462d-95b1-de2141c926d5</t>
  </si>
  <si>
    <t>Зеленодольский р-н, пгт. Васильево, ул. Ленина, д. 56</t>
  </si>
  <si>
    <t>55.831783294677734; 48.651458740234375</t>
  </si>
  <si>
    <t>071f03b9-d846-46b8-b80d-5de7afb668f0</t>
  </si>
  <si>
    <t>Зеленодольский р-н, пгт Васильево, ул. Ленина, д. 57</t>
  </si>
  <si>
    <t>55.83123779296875; 48.65729522705078</t>
  </si>
  <si>
    <t>8d92d01d-4a5f-4d2f-bd51-c75fd7225047</t>
  </si>
  <si>
    <t>Зеленодольский р-н, пгт. Васильево, ул. Ленина, д. 6</t>
  </si>
  <si>
    <t>55.83119583129883; 48.67414474487305</t>
  </si>
  <si>
    <t>8a07f4fe-1b83-4303-9725-bded74c16609</t>
  </si>
  <si>
    <t>Зеленодольский р-н, пгт. Васильево , ул. Набережная, д. 14</t>
  </si>
  <si>
    <t>55.82622146606445; 48.697139739990234</t>
  </si>
  <si>
    <t>1377383e-e849-40df-a8ab-b08cb17584fd</t>
  </si>
  <si>
    <t>Зеленодольский р-н, пгт. Васильево, ул. Октябрьская, д. 11</t>
  </si>
  <si>
    <t>55.83032989501953; 48.68989181518555</t>
  </si>
  <si>
    <t>c347a225-9f6d-48ab-9c2e-3c81dcda43fa</t>
  </si>
  <si>
    <t>Зеленодольский р-н, пгт. Васильево, ул. Октябрьская, д. 11А</t>
  </si>
  <si>
    <t>55.83012771606445; 48.68976593017578</t>
  </si>
  <si>
    <t>eaac96cb-267d-429c-a6e4-fb04d47c7ea1</t>
  </si>
  <si>
    <t>Зеленодольский р-н, пгт. Васильево, ул. Октябрьская, д. 12</t>
  </si>
  <si>
    <t>55.82866668701172; 48.69260787963867</t>
  </si>
  <si>
    <t>ff91b27e-adb4-4c36-aa54-388ff17d09a8</t>
  </si>
  <si>
    <t>Зеленодольский р-н, пгт. Васильево, ул. Первомайская, д. 26</t>
  </si>
  <si>
    <t>55.838138580322266; 48.71286392211914</t>
  </si>
  <si>
    <t>a95cfd14-1c7f-4234-aa2d-fc789c89e078</t>
  </si>
  <si>
    <t>Зеленодольский р-н, пгт. Васильево, ул. Песчаная, д. 1</t>
  </si>
  <si>
    <t>55.84081268310547; 48.65631866455078</t>
  </si>
  <si>
    <t>081f64ca-f850-41aa-8169-b484c739ab09</t>
  </si>
  <si>
    <t>Зеленодольский р-н, пгт. Васильево, ул. Победы, д. 22</t>
  </si>
  <si>
    <t>55.82947540283203; 48.719295501708984</t>
  </si>
  <si>
    <t>293db718-8f24-43ee-aaf2-03c899b7c0cd</t>
  </si>
  <si>
    <t>Зеленодольский р-н, пгт. Васильево, ул. Праздничная, д. 3</t>
  </si>
  <si>
    <t>55.83165740966797; 48.679649353027344</t>
  </si>
  <si>
    <t>b91d80eb-580c-431a-b267-335b4d7fad2a</t>
  </si>
  <si>
    <t>Зеленодольский  р-н, пгт. Васильево, ул. Привокзальная, д. 20</t>
  </si>
  <si>
    <t>55.83749771118164; 48.71146011352539</t>
  </si>
  <si>
    <t>6e1f72fe-8af4-4cd4-8059-0373ac4c68f8</t>
  </si>
  <si>
    <t>Зеленодольский р-н, пгт. Васильево, ул. Придорожная, д. 20</t>
  </si>
  <si>
    <t>55.840599060058594; 48.679222106933594</t>
  </si>
  <si>
    <t>68e8a552-f86e-4b20-ad54-177db19461a9</t>
  </si>
  <si>
    <t>Зеленодольский р-н, пгт. Васильево, ул. Свободы, д. 1</t>
  </si>
  <si>
    <t>55.82754898071289; 48.701412200927734</t>
  </si>
  <si>
    <t>035d0523-b9dd-48e7-972f-9956b3b2029b</t>
  </si>
  <si>
    <t>Зеленодольский р-н, пгт. Васильево, ул. Свободы, д. 30</t>
  </si>
  <si>
    <t>55.829708099365234; 48.70524215698242</t>
  </si>
  <si>
    <t>4b67f263-241d-4654-8d87-24fcd73a206e</t>
  </si>
  <si>
    <t>Зеленодольский р-н, пгт. Васильево, ул. Стахановская, д. 47</t>
  </si>
  <si>
    <t>55.833717346191406; 48.6690673828125</t>
  </si>
  <si>
    <t>5b12bc7b-cfcb-4880-a000-ad5b5abfd603</t>
  </si>
  <si>
    <t>Зеленодольский р-н, пгт. Васильево, ул. Стахановская, д. 52</t>
  </si>
  <si>
    <t>55.83416748046875; 48.66679763793945</t>
  </si>
  <si>
    <t>0c3a302b-6457-40e3-adf4-49ea70fbef6c</t>
  </si>
  <si>
    <t>Зеленодольский р-н, пгт Васильево, ул. Стахановская, д. 64</t>
  </si>
  <si>
    <t>55.83449935913086; 48.66343688964844</t>
  </si>
  <si>
    <t>ac346449-d836-4ee5-8a28-f1ab261597cc</t>
  </si>
  <si>
    <t>Зеленодольский р-н, пгт. Васильево, ул. Стекольная, д. 14</t>
  </si>
  <si>
    <t>55.83208084106445; 48.689754486083984</t>
  </si>
  <si>
    <t>0de88d2f-67cb-4187-a333-244df44b7a51</t>
  </si>
  <si>
    <t>Зеленодольский р-н, пгт Васильево, ул. Стекольная, д. 46</t>
  </si>
  <si>
    <t>55.83708953857422; 48.686222076416016</t>
  </si>
  <si>
    <t>7e39ef2d-c71f-4086-97d8-288fbca15883</t>
  </si>
  <si>
    <t>Зеленодольский р-н, пгт. Васильево, ул. Титова, д. 25 А</t>
  </si>
  <si>
    <t>55.83768081665039; 48.67716979980469</t>
  </si>
  <si>
    <t>ca44ab38-dfab-434e-be10-6096c0588810</t>
  </si>
  <si>
    <t>Зеленодольский р-н, пгт. Васильево, ул. Узкий пер. 1а</t>
  </si>
  <si>
    <t>55.838157653808594; 48.71076202392578</t>
  </si>
  <si>
    <t>fbba5ebc-64bb-4226-8b09-e8f634187aff</t>
  </si>
  <si>
    <t>Зеленодольский р-н, пгт. Васильево, ул. Шевченко, д. 12</t>
  </si>
  <si>
    <t>55.836585998535156; 48.71418380737305</t>
  </si>
  <si>
    <t>ab687ec0-9815-47f1-ba30-7589ff2888c8</t>
  </si>
  <si>
    <t>Зеленодольский р-н, пгт. Васильево, ул. Школьная, д. 2</t>
  </si>
  <si>
    <t>55.830528259277344; 48.6778564453125</t>
  </si>
  <si>
    <t>f4939f46-9411-47ae-9767-afb76a6b4b98</t>
  </si>
  <si>
    <t>Зеленодольский р-н, пгт. Васильево, ул. Школьная, д. 25</t>
  </si>
  <si>
    <t>55.8297233581543; 48.68807601928711</t>
  </si>
  <si>
    <t>1e719623-d514-4c98-99fa-376fbe3141dd</t>
  </si>
  <si>
    <t>Зеленодольский р-н, пгт Васильево, ул. Школьная , д.2   89600345541 позвонить перед приездом!!!</t>
  </si>
  <si>
    <t>55.83064651489258; 48.67789840698242</t>
  </si>
  <si>
    <t>58129dee-2410-407a-a96a-aa426faeb168</t>
  </si>
  <si>
    <t>Зеленодольский р-н, пгт. Нижние Вязовые (ООО НЕРУД-ТРЕЙД, если ворота закрыты, ЗАЕЗЖАТЬ СБОКУ, СИДИТ ОХРАНА! жд пути!!)</t>
  </si>
  <si>
    <t>55.7822380065918; 48.51905822753906</t>
  </si>
  <si>
    <t>584d8dc9-253a-4850-9d65-e9a74401d2cb</t>
  </si>
  <si>
    <t>Зеленодольский р-н, пгт. Нижние Вязовые, п. Луговой</t>
  </si>
  <si>
    <t>55.71747589111328; 48.48917007446289</t>
  </si>
  <si>
    <t>a4dc06d4-6d48-4ba3-a378-1651adb63672</t>
  </si>
  <si>
    <t>Зеленодольский р-н, пгт. Нижние Вязовые , СММЛЦ (89183145264 Екатерина)</t>
  </si>
  <si>
    <t>55.80027389526367; 48.55866241455078</t>
  </si>
  <si>
    <t>10bdc1e3-24b0-4882-9322-ec7794362c51</t>
  </si>
  <si>
    <t>Зеленодольский р-н, пгт. Нижние Вязовые, ул. Восточная, д. 11</t>
  </si>
  <si>
    <t>55.79039764404297; 48.53216552734375</t>
  </si>
  <si>
    <t>ffee3ecf-e1e6-4025-83aa-812067368bfc</t>
  </si>
  <si>
    <t>Зеленодольский р-н, пгт. Нижние Вязовые, ул. Гайдара, д. 24</t>
  </si>
  <si>
    <t>55.78876876831055; 48.52801513671875</t>
  </si>
  <si>
    <t>2cf03a56-7a28-4118-ada0-0f931f88ae9e</t>
  </si>
  <si>
    <t>Зеленодольский р-н, пгт. Нижние Вязовые, ул. Гвардейскаяа, д. 13 А</t>
  </si>
  <si>
    <t>55.797847747802734; 48.51781463623047</t>
  </si>
  <si>
    <t>0cde926b-c1b4-4bee-91a4-ffdce1f06655</t>
  </si>
  <si>
    <t>Зеленодольский р-н, пгт. Нижние Вязовые, ул. Гвардейская, д. 1</t>
  </si>
  <si>
    <t>55.80305862426758; 48.520233154296875</t>
  </si>
  <si>
    <t>047401af-18ae-425d-a8a6-ec300d41c661</t>
  </si>
  <si>
    <t>Зеленодольский р-н, пгт. Нижние Вязовые, ул. Железнодорожников, д. 42 А</t>
  </si>
  <si>
    <t>55.785255432128906; 48.521270751953125</t>
  </si>
  <si>
    <t>1fb70210-ac89-401d-9ed4-d1d82c75c466</t>
  </si>
  <si>
    <t>Зеленодольский р-н, пгт. Нижние Вязовые, ул. Коммунальная, д. 17</t>
  </si>
  <si>
    <t>55.809906005859375; 48.518150329589844</t>
  </si>
  <si>
    <t>671209af-e4ee-4509-9333-bf4a0ae2f4da</t>
  </si>
  <si>
    <t>Зеленодольский р-н, пгт Нижние Вязовые, ул.Комсомольская, д.1, ИК-5 (Режимный объект вывоз с 11:00-12:00 звонить 8-9030-63-78-92, 8-999-609-43-37 Михаил)</t>
  </si>
  <si>
    <t>55.799259185791016; 48.53072738647461</t>
  </si>
  <si>
    <t>0c442786-a887-4ca2-894f-3329b2a289db</t>
  </si>
  <si>
    <t>Зеленодольский р-н, пгт Нижние Вязовые, ул. Кузнечная, д. 13А</t>
  </si>
  <si>
    <t>55.808074951171875; 48.522705078125</t>
  </si>
  <si>
    <t>cd2b14a9-54e3-48a2-bf8d-99b2f74f590b</t>
  </si>
  <si>
    <t>Зеленодольский р-н, пгт. Нижние Вязовые, ул. Ленина, д. 70</t>
  </si>
  <si>
    <t>55.812198638916016; 48.51353073120117</t>
  </si>
  <si>
    <t>1d1a7940-dae3-4039-bb34-4154e4255617</t>
  </si>
  <si>
    <t>Зеленодольский р-н, пгт Нижние Вязовые, ул. Мира, д. 18</t>
  </si>
  <si>
    <t>55.784881591796875; 48.517494201660156</t>
  </si>
  <si>
    <t>00ab3117-b19d-4b6b-a4f2-e6a7c2747764</t>
  </si>
  <si>
    <t>Зеленодольский р-н, пгт. Нижние Вязовые, ул. Мира, д.1 (рядом с железной дорогой 89872306331 звонить для навигации)</t>
  </si>
  <si>
    <t>55.78715515136719; 48.51651382446289</t>
  </si>
  <si>
    <t>18cfd923-0b19-45e8-93ac-c1cdf8f19447</t>
  </si>
  <si>
    <t>Зеленодольский р-н, п. г. т. Нижние Вязовые, ул. Панфилова, 112</t>
  </si>
  <si>
    <t>55.804229736328125; 48.528690338134766</t>
  </si>
  <si>
    <t>085bea04-5593-47ea-8914-31f3612e264a</t>
  </si>
  <si>
    <t>Зеленодольский р-н, пгт. Нижние Вязовые, ул. Панфилова, д. 66</t>
  </si>
  <si>
    <t>55.806026458740234; 48.53056335449219</t>
  </si>
  <si>
    <t>2223ad9e-160b-4e75-8909-3d277c9645d1</t>
  </si>
  <si>
    <t>Зеленодольский р-н, ПГТ Нижние Вязовые, ул. Первомайская</t>
  </si>
  <si>
    <t>55.79885482788086; 48.525367736816406</t>
  </si>
  <si>
    <t>11770560-4e52-47ac-b422-1d047e4590ca</t>
  </si>
  <si>
    <t>Зеленодольский р-н, пгт Нижние Вязовые, ул. Первомайская, 32  (89047182209)</t>
  </si>
  <si>
    <t>55.79872512817383; 48.52526092529297</t>
  </si>
  <si>
    <t>7c5aadc4-63e7-46a6-aa8d-c37772a96d83</t>
  </si>
  <si>
    <t>Зеленодольский р-н, пгт. Нижние Вязовые, ул. Первомайская, д.27</t>
  </si>
  <si>
    <t>55.798583984375; 48.525978088378906</t>
  </si>
  <si>
    <t>d6a212ca-3db5-46bd-b24b-3ff7c38058f1</t>
  </si>
  <si>
    <t>Зеленодольский р-н, п. г. т. Нижние Вязовые, ул. Первомайская улица, д. 5</t>
  </si>
  <si>
    <t>55.80121612548828; 48.526817321777344</t>
  </si>
  <si>
    <t>3cba6aaa-7ffa-4b48-bca1-46e7452c6f07</t>
  </si>
  <si>
    <t>Зеленодольский р-н, пгт. Нижние Вязовые, ул. Полевая улица, д. 1</t>
  </si>
  <si>
    <t>55.80110168457031; 48.516197204589844</t>
  </si>
  <si>
    <t>026d166e-4146-4f90-9ad2-dbf9f427a5ff</t>
  </si>
  <si>
    <t>Зеленодольский р-н, пгт. Нижние Вязовые, ул. Пушкина, д. 95</t>
  </si>
  <si>
    <t>55.795928955078125; 48.50426483154297</t>
  </si>
  <si>
    <t>0916e21c-1358-46d2-8985-72e9d9c9fd93</t>
  </si>
  <si>
    <t>Зеленодольский р-н, пгт. Нижние Вязовые, ул. Садовая, д. 3</t>
  </si>
  <si>
    <t>55.8048095703125; 48.52201843261719</t>
  </si>
  <si>
    <t>1a7d8ee0-a716-4db2-8d07-1b82815f02f5</t>
  </si>
  <si>
    <t>Зеленодольский р-н, пгт. Нижние Вязовые, ул. Садовая, д. 8</t>
  </si>
  <si>
    <t>55.80555725097656; 48.521942138671875</t>
  </si>
  <si>
    <t>092344cc-c72e-4077-aa9e-fcf285e4c2d7</t>
  </si>
  <si>
    <t>Зеленодольский р-н, пгт. Нижние Вязовые, ул. Строительная, д. 4</t>
  </si>
  <si>
    <t>55.80028533935547; 48.51713943481445</t>
  </si>
  <si>
    <t>0b0948b0-6f57-4600-91cd-0051d6ed09e5</t>
  </si>
  <si>
    <t>Зеленодольский р-н, пгт. Нижние Вязовые, ул. Юртовская, д. 94</t>
  </si>
  <si>
    <t>55.79368209838867; 48.505210876464844</t>
  </si>
  <si>
    <t>0f674651-39fc-48a3-9b07-842637b22500</t>
  </si>
  <si>
    <t>Зеленодольский р-н, п. Дубровка (Загородный клуб)</t>
  </si>
  <si>
    <t>55.86288833618164; 48.804222106933594</t>
  </si>
  <si>
    <t>8b9ba134-0433-4a2d-a001-00f407832e51</t>
  </si>
  <si>
    <t>Зеленодольский р-н, п. Дубровка, ул. Дружбы</t>
  </si>
  <si>
    <t>55.86376953125; 48.80459213256836</t>
  </si>
  <si>
    <t>20455c98-501b-48a7-84eb-42449db039d7</t>
  </si>
  <si>
    <t>Зеленодольский р-н, п. Дубровка, ул. Центральная, д.1А</t>
  </si>
  <si>
    <t>55.86274719238281; 48.804771423339844</t>
  </si>
  <si>
    <t>a1317874-565f-4d3d-910f-5f0c598c3a7a</t>
  </si>
  <si>
    <t>Зеленодольский р-н, п. Дубровка (Хим Лицей) (ЗВОНИТЬ ОХРАНЕ 88432377819) Желательно за 5 минут до приезда.</t>
  </si>
  <si>
    <t>55.86073303222656; 48.810420989990234</t>
  </si>
  <si>
    <t>219d95c5-b492-42df-a867-d7e3da781cd6</t>
  </si>
  <si>
    <t>Зеленодольский р-н, п. Краснооктябрьский, М-7 Волга, 796км, северно-объездная дорога восточнее, АЗС 144</t>
  </si>
  <si>
    <t>55.903385162353516; 48.96867752075195</t>
  </si>
  <si>
    <t>1c81345b-1c4f-4a9a-bd1c-ff6f4349f2ee</t>
  </si>
  <si>
    <t>Зеленодольский р-н,  п. Нарат, ул. Лесная, 2</t>
  </si>
  <si>
    <t>55.88905334472656; 48.63169479370117</t>
  </si>
  <si>
    <t>4f56be4e-d97a-4aa1-86e9-68d9171afff1</t>
  </si>
  <si>
    <t>Зеленодольский р-н, п. Нарат, ул. Лесная, 9</t>
  </si>
  <si>
    <t>55.88713455200195; 48.63441467285156</t>
  </si>
  <si>
    <t>722e8704-6bc9-4088-8ef7-d17236ed001d</t>
  </si>
  <si>
    <t>Зеленодольский р-н, п. Нарат, ул. Лесная, д.1в</t>
  </si>
  <si>
    <t>55.88139724731445; 48.65031433105469</t>
  </si>
  <si>
    <t>a273342d-bf36-4767-abcb-219c4a9b2a59</t>
  </si>
  <si>
    <t>Зеленодольский р-н, п. Новая Тура, ул. Луговая</t>
  </si>
  <si>
    <t>55.86088943481445; 48.83891677856445</t>
  </si>
  <si>
    <t>9b864afb-c78a-4c5a-8da3-935a4e1c5b99</t>
  </si>
  <si>
    <t>Зеленодольский р-н, п. Новониколаевский, Индустриальный парк М7,  уч.251, д. (89534901761 звонить для координации)</t>
  </si>
  <si>
    <t>55.888275146484375; 48.967437744140625</t>
  </si>
  <si>
    <t>50219e7b-acd7-45a3-ba2f-f363502c44ac</t>
  </si>
  <si>
    <t>Зеленодольский р-н, п. Новониколаевский, Промышленная площадка Индустриальный парк М7, д.1 (тел 89172707060)</t>
  </si>
  <si>
    <t>55.89644241333008; 48.96720504760742</t>
  </si>
  <si>
    <t>d0c4d63a-e4f9-45da-be55-127d30f39734</t>
  </si>
  <si>
    <t>Зеленодольский р-н, п. Новониколаевский, Территория Промышленная площадка № 1, зд. 1/1,</t>
  </si>
  <si>
    <t>55.890830993652344; 48.9593620300293</t>
  </si>
  <si>
    <t>e90f989f-46ac-4c2b-9aed-bbda73650996</t>
  </si>
  <si>
    <t>Зеленодольский р-н, п. Новониколаевский, ул. Овражная, 4 (89372821423)</t>
  </si>
  <si>
    <t>55.894142150878906; 48.97005081176758</t>
  </si>
  <si>
    <t>042a899d-3c1b-4451-9c0c-a9982e8b3a83</t>
  </si>
  <si>
    <t>Зеленодольский р-н, п. Новониколаевский, ул.  Центральная, д. 13</t>
  </si>
  <si>
    <t>55.897830963134766; 48.961692810058594</t>
  </si>
  <si>
    <t>84a2306a-0a25-49c7-bcc4-abd2f8bb40a9</t>
  </si>
  <si>
    <t>Зеленодольский р-н, п. Новониколаевский, ул. Центральная д.1Б (с 07:00 до 12:00)</t>
  </si>
  <si>
    <t>55.89999771118164; 48.95989990234375</t>
  </si>
  <si>
    <t>fbe50b1b-0369-46b7-9003-e215bd103a64</t>
  </si>
  <si>
    <t>Зеленодольский р-н, п. Новониколаевский, ул. Центральная, д. 2</t>
  </si>
  <si>
    <t>55.89965057373047; 48.9639778137207</t>
  </si>
  <si>
    <t>ef7954fd-3023-4d16-8caf-6c194b8ec187</t>
  </si>
  <si>
    <t>Зеленодольский р-н, п. Ново-Николаевский, ул. Центральная, д.22 ((с 8:00 до 17:00) 89053133369 уточнить точный адрес)</t>
  </si>
  <si>
    <t>55.8963508605957; 48.96388626098633</t>
  </si>
  <si>
    <t>7a0da900-bbc1-44ca-bc87-d16689b46fae</t>
  </si>
  <si>
    <t>Зеленодольский р-н, п. Новониколаевский, ул. Центральная  (ОАО Татнефтепроводстрой)     9872701468 Сергей  для пропуска</t>
  </si>
  <si>
    <t>55.89737319946289; 48.94257736206055</t>
  </si>
  <si>
    <t>8d8cc3a9-b2fd-4ee9-b393-ce226a8ca713</t>
  </si>
  <si>
    <t>Зеленодольский р-н, п. Новопольский</t>
  </si>
  <si>
    <t>55.87312698364258; 48.765071868896484</t>
  </si>
  <si>
    <t>3ffb9633-7a79-47b8-bc12-a6ee4016269c</t>
  </si>
  <si>
    <t>Зеленодольский р-н, п. Новопольский, СНТ Колос-2( 2)</t>
  </si>
  <si>
    <t>55.85832977294922; 48.66820526123047</t>
  </si>
  <si>
    <t>1fe5739e-f908-4bd5-b5d3-eb02377a9244</t>
  </si>
  <si>
    <t>Зеленодольский р-н, п. Новочувашский</t>
  </si>
  <si>
    <t>55.86274719238281; 48.71745300292969</t>
  </si>
  <si>
    <t>график-1. 5 шт. - Еженедельно в Сб,Вс, график-2. 5 шт. - Еженедельно в Пн,Вт,Ср,Чт,Пт</t>
  </si>
  <si>
    <t>0c35ff82-32d5-424b-9060-199d7f13d6a9</t>
  </si>
  <si>
    <t>Зеленодольский р-н, п. Октябрьский  (ДНТ ВЕТЕРАНОВ ВОЙНЫ И ТРУДА) 89274054807 за пол часа позвонить</t>
  </si>
  <si>
    <t>55.8228759765625; 48.78078079223633</t>
  </si>
  <si>
    <t>3523f39a-e11c-4a0a-9d36-435eaa5bf82b</t>
  </si>
  <si>
    <t>Зеленодольский р-н, п. Октябрьский, СНТ Гидромеханизатор (ворота без замка, закрыты на защелку, открывать самим) 89274637485 охрана</t>
  </si>
  <si>
    <t>55.82440948486328; 48.77961730957031</t>
  </si>
  <si>
    <t>a8a6d8b8-e73c-476d-9b52-c36361efc563</t>
  </si>
  <si>
    <t>Зеленодольский р-н, п. Октябрьский, СНТ Дубки-2</t>
  </si>
  <si>
    <t>55.82508850097656; 48.76116943359375</t>
  </si>
  <si>
    <t>adf62975-0e12-4ffa-bd79-0ab3793c2cec</t>
  </si>
  <si>
    <t>Зеленодольский р-н, п. Октябрьский, СНТ ОАО КМПО</t>
  </si>
  <si>
    <t>55.827579498291016; 48.824832916259766</t>
  </si>
  <si>
    <t>80bc8814-dc0d-4ca8-8e6b-52ca9a6fa9f1</t>
  </si>
  <si>
    <t>Зеленодольский р-н, п. Октябрьский (СНТ Ягодка-2)</t>
  </si>
  <si>
    <t>55.83660125732422; 48.76594924926758</t>
  </si>
  <si>
    <t>c1758a28-ea8e-41ae-b8b7-d10b09a280da</t>
  </si>
  <si>
    <t>Зеленодольский р-н, п. Октябрьский, СТ "Обсерватория" (89625566428 звонить чтобы открыли ворота)</t>
  </si>
  <si>
    <t>55.830528259277344; 48.784942626953125</t>
  </si>
  <si>
    <t>bf7b47c7-af2f-4fe1-aaaa-ac7aec5f571c</t>
  </si>
  <si>
    <t>Зеленодольский р-н, п. Октябрьский  (территория СТ Озон) (89172571661 позвонить что бы открыть ворота)</t>
  </si>
  <si>
    <t>55.829368591308594; 48.766456604003906</t>
  </si>
  <si>
    <t>fe5e5b8d-6e9e-46fb-8322-3cdb9b0893f1</t>
  </si>
  <si>
    <t>Зеленодольский р-н, п. Октябрьский, ул. АОЭ (Планетарий) (УФАС)</t>
  </si>
  <si>
    <t>55.841529846191406; 48.81272506713867</t>
  </si>
  <si>
    <t>4ba9e358-120e-43d3-89ff-1ca346226115</t>
  </si>
  <si>
    <t>Зеленодольский р-н, п. Октябрьский, ул. Гагарина (Строительный рынок)</t>
  </si>
  <si>
    <t>55.830135345458984; 48.801795959472656</t>
  </si>
  <si>
    <t>abe03cc5-220f-494e-b57a-8a8e0dca63cd</t>
  </si>
  <si>
    <t>Зеленодольский р-н, п. Октябрьский, ул. Новая</t>
  </si>
  <si>
    <t>55.828269958496094; 48.78255081176758</t>
  </si>
  <si>
    <t>3c70ec55-322c-431f-8f0b-0ec573d3eecb</t>
  </si>
  <si>
    <t>Зеленодольский р-н, п. Октябрьский, ул. Новая, д. 12</t>
  </si>
  <si>
    <t>55.832393646240234; 48.77988815307617</t>
  </si>
  <si>
    <t>89579ce6-c7a8-4b3f-852a-342d9f1da5be</t>
  </si>
  <si>
    <t>Зеленодольский р-н, п. Октябрьский, ул. Новая (Ягодка-1)</t>
  </si>
  <si>
    <t>55.83120346069336; 48.7768669128418</t>
  </si>
  <si>
    <t>40d355a9-4e20-4651-b6d2-e529b64e4f31</t>
  </si>
  <si>
    <t>Зеленодольский р-н, п. Октябрьский, ул. Первомайская, д. 14А (Дом культуры)</t>
  </si>
  <si>
    <t>55.83203125; 48.79659652709961</t>
  </si>
  <si>
    <t>a3c26730-13ce-4820-91a2-acc3cde6c2c9</t>
  </si>
  <si>
    <t>Зеленодольский р-н, п. Октябрьский, ул. Первомайская, д.2А</t>
  </si>
  <si>
    <t>55.83138656616211; 48.797847747802734</t>
  </si>
  <si>
    <t>9f24c33b-4d14-4773-a746-73264439206d</t>
  </si>
  <si>
    <t>Зеленодольский р-н, п. Октябрьский, ул. Первомайская (Конечка)</t>
  </si>
  <si>
    <t>55.83465576171875; 48.78462600708008</t>
  </si>
  <si>
    <t>52127763-669d-47ec-8333-84a75770bfe6</t>
  </si>
  <si>
    <t>Зеленодольский р-н, п. Октябрьский, ул. Первомайская (перешеек)</t>
  </si>
  <si>
    <t>55.83253860473633; 48.790287017822266</t>
  </si>
  <si>
    <t>30a0d5e6-8be4-4519-9cac-76ff9642dc15</t>
  </si>
  <si>
    <t>Зеленодольский р-н, п. Октябрьский, ул. Подгорная</t>
  </si>
  <si>
    <t>55.828861236572266; 48.82347106933594</t>
  </si>
  <si>
    <t>f79c9d73-4641-4a77-aa3c-3e43d7f73599</t>
  </si>
  <si>
    <t>Зеленодольский р-н, п. Октябрьский, ул. Садовая</t>
  </si>
  <si>
    <t>55.83041763305664; 48.81071090698242</t>
  </si>
  <si>
    <t>6ae4a20b-114e-44f4-81af-795f91f2e5c2</t>
  </si>
  <si>
    <t>Зеленодольский р-н, п. Октябрьский, ул. Спортивная, д.11</t>
  </si>
  <si>
    <t>55.82285690307617; 48.77753829956055</t>
  </si>
  <si>
    <t>68bef1f5-1f99-4ae6-b3ca-85db6a1c3bc0</t>
  </si>
  <si>
    <t>Зеленодольский р-н, п. Октябрьский, ул. Школьная</t>
  </si>
  <si>
    <t>55.832069396972656; 48.801475524902344</t>
  </si>
  <si>
    <t>1afb7db7-f0cb-4dd3-911b-3cba9ec62af6</t>
  </si>
  <si>
    <t>Зеленодольский р-н, п. Октябрьское, ул. Первомайская, д. 10А</t>
  </si>
  <si>
    <t>55.83203125; 48.79730987548828</t>
  </si>
  <si>
    <t>6a8a88c2-79b9-4187-a11f-5c78c494680e</t>
  </si>
  <si>
    <t>Зеленодольский р-н, п. Ореховка, ул. Главная</t>
  </si>
  <si>
    <t>55.85855484008789; 48.81513595581055</t>
  </si>
  <si>
    <t>e15ac820-7616-4ba9-bb66-c35d94cb1c64</t>
  </si>
  <si>
    <t>Зеленодольский р-н, п. Ореховка, ул. Солнечная</t>
  </si>
  <si>
    <t>55.851295471191406; 48.816795349121094</t>
  </si>
  <si>
    <t>ac7c2e53-6c2c-4200-928a-497eccbfed5f</t>
  </si>
  <si>
    <t>Зеленодольский р-н, поселок Васильево ул. Лагерная, д. 2 (контейнер ОРАНЖЕВОГО цвета!)</t>
  </si>
  <si>
    <t>55.84394836425781; 48.688106536865234</t>
  </si>
  <si>
    <t>d6e939c2-e57b-462e-bd5a-a0296ce5969e</t>
  </si>
  <si>
    <t>Зеленодольский р-н, пос.ж/д разъезда Ходяшево, Железнодорожная (станция)</t>
  </si>
  <si>
    <t>55.72483825683594; 48.48040771484375</t>
  </si>
  <si>
    <t>02ae53be-e7f6-44fb-9611-94f5d87d4edd</t>
  </si>
  <si>
    <t>Зеленодольский р-н, п. Осиново, г. Казань, ул. Садовая, д. 9</t>
  </si>
  <si>
    <t>55.87347412109375; 48.88282012939453</t>
  </si>
  <si>
    <t>04627646-487a-46f3-ac46-2d70779bd1b5</t>
  </si>
  <si>
    <t>Зеленодольский р-н, п. Осиново, ул. Садовая, д. 1 и д. 2</t>
  </si>
  <si>
    <t>55.871543884277344; 48.88163375854492</t>
  </si>
  <si>
    <t>e4474df7-775c-4832-8c65-827960cad986</t>
  </si>
  <si>
    <t>Зеленодольский р-н, п. Осиново, ул. Светлая, д. 10</t>
  </si>
  <si>
    <t>55.87565994262695; 48.89162063598633</t>
  </si>
  <si>
    <t>bff58860-43b6-4631-8c69-060c7098fe00</t>
  </si>
  <si>
    <t>Зеленодольский р-н, п. Осиново, Юбилейная, д.37 Б звонить за 5 минут до приезда 89276689546</t>
  </si>
  <si>
    <t>55.88544464111328; 48.8858528137207</t>
  </si>
  <si>
    <t>e8b0b0ae-432c-4874-922f-325350fd5117</t>
  </si>
  <si>
    <t>Зеленодольский р-н, пос. Красницкий, ул. Мира</t>
  </si>
  <si>
    <t>55.87302780151367; 48.78327941894531</t>
  </si>
  <si>
    <t>1d36ecce-d69f-4020-97fb-5fcaa5a82532</t>
  </si>
  <si>
    <t>Зеленодольский р-н, пос. Новониколаевский, терр. Промышленная Площадка Индустриальный Парк М7, зд.37</t>
  </si>
  <si>
    <t>55.889652252197266; 48.965572357177734</t>
  </si>
  <si>
    <t>59855200-24c6-44bc-85f3-f8aa7fec38b7</t>
  </si>
  <si>
    <t>Зеленодольский р-н, пос. Новониколаевский, ул. Овражная, д. 1, Индустриальный парк М 7</t>
  </si>
  <si>
    <t>55.893253326416016; 48.967689514160156</t>
  </si>
  <si>
    <t>caaf4471-9d85-4577-bb9a-9b7fa3f4faf6</t>
  </si>
  <si>
    <t>Зеленодольский р-н, пос. Октябрьский, ул. Санаторная, 1</t>
  </si>
  <si>
    <t>55.83416748046875; 48.81639862060547</t>
  </si>
  <si>
    <t>b76e417e-65db-4be9-b469-594d7615d259</t>
  </si>
  <si>
    <t>Зеленодольский р-н, пос. Октябрьский, ул. Санаторная (тер. ДТС, зд.1)</t>
  </si>
  <si>
    <t>55.83317184448242; 48.816471099853516</t>
  </si>
  <si>
    <t>de2cbc7a-0255-4bd5-b2f4-628e1fd839a5</t>
  </si>
  <si>
    <t>Зеленодольский р-н, примерно в 200 метрах от Западной границы с. Ремплер</t>
  </si>
  <si>
    <t>55.87389373779297; 48.9235725402832</t>
  </si>
  <si>
    <t>d37470c2-d5ba-4681-9e82-288483618d37</t>
  </si>
  <si>
    <t>Зеленодольский р-н, примерно в 2,5 км от п. Дудровка по направлению на северо-восток (ОООТ ИКАР ЛТД)</t>
  </si>
  <si>
    <t>55.890628814697266; 48.82654571533203</t>
  </si>
  <si>
    <t>281fda47-9bb3-4b2d-a4bb-5642ca1a9b78</t>
  </si>
  <si>
    <t>Зеленодольский р-н, примерно в 2,5 км от пос. Дубовка по направ. на северо-восток (строго в первой половине дня)</t>
  </si>
  <si>
    <t>55.89163589477539; 48.83327865600586</t>
  </si>
  <si>
    <t>204675e8-d4f9-4878-bc37-eaae35f4d9a4</t>
  </si>
  <si>
    <t>Зеленодольский р-н, промзона Технополис Новая Тура, к.3 89178659966, +79375287580 контейнер находится внутри территории здания</t>
  </si>
  <si>
    <t>55.84900665283203; 48.837100982666016</t>
  </si>
  <si>
    <t>b58cc45a-f0ee-4e61-8c1c-1ffe9cf02e1f</t>
  </si>
  <si>
    <t>Зеленодольский р-н, Промышленная площадка "Зеленодольск", зд.17, кор.1  (тел. для связи 8 950 312-19-93 Тимур)</t>
  </si>
  <si>
    <t>55.853294372558594; 48.843238830566406</t>
  </si>
  <si>
    <t>c673e3b2-3d10-4e3a-a3b2-ef4c4dda8b04</t>
  </si>
  <si>
    <t>Зеленодольский р-н, Промышленная площадка Зеленодольск п/р, , д.2, к.1</t>
  </si>
  <si>
    <t>55.847381591796875; 48.83306884765625</t>
  </si>
  <si>
    <t>875eb043-4fab-4b45-869e-2bbc352a874e</t>
  </si>
  <si>
    <t>Зеленодольский р-н, Промышленная Площадка Индустриальный Парк М7 №2 тер. д.27 (89272494234)</t>
  </si>
  <si>
    <t>55.89237594604492; 48.96739959716797</t>
  </si>
  <si>
    <t>f6df07a3-7fc4-4ab8-adaa-b0a1d34ed86b</t>
  </si>
  <si>
    <t>Зеленодольский р-н, п. Садовый, ул. Заречная, д. 12</t>
  </si>
  <si>
    <t>55.9024543762207; 48.748538970947266</t>
  </si>
  <si>
    <t>a2992cf5-cc4a-4102-b563-7c315857066a</t>
  </si>
  <si>
    <t>Зеленодольский р-н, п. Садовый, ул. Зеленая, д. 12</t>
  </si>
  <si>
    <t>55.908809661865234; 48.75139236450195</t>
  </si>
  <si>
    <t>294f7463-24ab-47ef-b4e7-2da17b489dbc</t>
  </si>
  <si>
    <t>Зеленодольский р-н, п. Садовый, ул. Лесозаводская</t>
  </si>
  <si>
    <t>55.91016387939453; 48.74740982055664</t>
  </si>
  <si>
    <t>3f106644-52db-4867-b5c4-c01b4430e3ef</t>
  </si>
  <si>
    <t>Зеленодольский р-н, п. Урняк, 777 км. а/д Волга</t>
  </si>
  <si>
    <t>55.8648796081543; 48.77398681640625</t>
  </si>
  <si>
    <t>d9dcdf25-d8ff-4623-b9cb-150e81d45833</t>
  </si>
  <si>
    <t>Зеленодольский р-н, п. Урняк, ул. Центральная</t>
  </si>
  <si>
    <t>55.864036560058594; 48.77049255371094</t>
  </si>
  <si>
    <t>2ee01e77-8b28-4fa9-b448-52c4d462dd26</t>
  </si>
  <si>
    <t>Зеленодольский р-н, Раифский п, СНТ Березка</t>
  </si>
  <si>
    <t>55.90105438232422; 48.75331497192383</t>
  </si>
  <si>
    <t>68df899a-83d5-46ac-a379-f2b157a1a1dd</t>
  </si>
  <si>
    <t>Зеленодольский р-н, с. Айша, (Васильевский поворот перелив,  п. Молодежный)</t>
  </si>
  <si>
    <t>55.853397369384766; 48.662349700927734</t>
  </si>
  <si>
    <t>cf96d65b-0c3d-46e3-afc1-2947627111da</t>
  </si>
  <si>
    <t>Зеленодольский р-н, с. Айша, СНТ Березка-2</t>
  </si>
  <si>
    <t>55.84588623046875; 48.61247634887695</t>
  </si>
  <si>
    <t>cce439a0-2bf1-48a9-b9fe-64f4e281df60</t>
  </si>
  <si>
    <t>Зеленодольский р-н, с. Айша, ул. Кооперативная, 9</t>
  </si>
  <si>
    <t>55.869720458984375; 48.6357536315918</t>
  </si>
  <si>
    <t>1c3ae528-aba8-426f-bef4-86f62541cf3c</t>
  </si>
  <si>
    <t>Зеленодольский р-н, с. Айша, ул. Кооперативная, д. 52</t>
  </si>
  <si>
    <t>55.87565231323242; 48.63388442993164</t>
  </si>
  <si>
    <t>24bc9457-d806-404a-94d6-e1ac704df9c4</t>
  </si>
  <si>
    <t>Зеленодольский р-н, с Айша, ул. Молодежная 89872665417 если не проехать, позвонить!</t>
  </si>
  <si>
    <t>55.867576599121094; 48.63259506225586</t>
  </si>
  <si>
    <t>8abce3aa-ac16-4277-b03e-0ff4b7383421</t>
  </si>
  <si>
    <t>Зеленодольский р-н, с. Айша, ул. Молодежная, д. 16</t>
  </si>
  <si>
    <t>55.867942810058594; 48.63091278076172</t>
  </si>
  <si>
    <t>ee1e698f-ce05-496c-81fa-c532770d6914</t>
  </si>
  <si>
    <t>Зеленодольский р-н, с. Айша, ул. Молодежная, д. 18</t>
  </si>
  <si>
    <t>55.86723327636719; 48.63072967529297</t>
  </si>
  <si>
    <t>3fa78416-b413-4b32-9891-dbee7c6d68cf</t>
  </si>
  <si>
    <t>Зеленодольский р-н, с. Айша, ул. Молодежная, д. 60 в</t>
  </si>
  <si>
    <t>55.86880111694336; 48.6301383972168</t>
  </si>
  <si>
    <t>99e91ccf-b8d7-40b4-aafb-00a55ae6cd7a</t>
  </si>
  <si>
    <t>Зеленодольский р-н, с. Айша, ул. Новая, д. 69</t>
  </si>
  <si>
    <t>55.87135314941406; 48.640865325927734</t>
  </si>
  <si>
    <t>8f6ccdda-a6c1-48d3-9e37-091ca91ae080</t>
  </si>
  <si>
    <t>Зеленодольский р-н, с. Айша, ул. Пионерская, д. 31</t>
  </si>
  <si>
    <t>55.86796951293945; 48.63312911987305</t>
  </si>
  <si>
    <t>346a28fd-ac1d-4aa8-a88a-60e503186615</t>
  </si>
  <si>
    <t>Зеленодольский р-н, с. Айша, ул. Садовая, 45</t>
  </si>
  <si>
    <t>55.86552810668945; 48.624637603759766</t>
  </si>
  <si>
    <t>de54fdb8-6e3b-403d-bc98-d0eb2b26bd8f</t>
  </si>
  <si>
    <t>Зеленодольский р-н, с. Айша, ул. Садовая, 65</t>
  </si>
  <si>
    <t>55.870121002197266; 48.6258659362793</t>
  </si>
  <si>
    <t>0a96fc26-4c42-4518-884a-8e9749ef0448</t>
  </si>
  <si>
    <t>Зеленодольский р-н, с. Айша, ул. Садовая, д. 39</t>
  </si>
  <si>
    <t>55.867069244384766; 48.62638473510742</t>
  </si>
  <si>
    <t>0b85b75a-e3b0-442a-9a92-2fc49feb6d6b</t>
  </si>
  <si>
    <t>Зеленодольский р-н, с. Айша, ул. Садовая, д. 59</t>
  </si>
  <si>
    <t>55.86799240112305; 48.62620162963867</t>
  </si>
  <si>
    <t>21d42673-f6bc-4061-8ade-3546c5b4fafa</t>
  </si>
  <si>
    <t>Зеленодольский р-н, с. Айша, ул. Светлая, д.17</t>
  </si>
  <si>
    <t>55.868717193603516; 48.6282844543457</t>
  </si>
  <si>
    <t>467f76dd-7c66-49b8-9bed-55434991c7a3</t>
  </si>
  <si>
    <t>Зеленодольский р-н, с. Айша, ул. Светлая, д. 24</t>
  </si>
  <si>
    <t>55.86671829223633; 48.627967834472656</t>
  </si>
  <si>
    <t>f5ebec40-8fe4-495a-ba40-b78c7782ad8f</t>
  </si>
  <si>
    <t>Зеленодольский р-н, с. Айша, ул. Светлая, д. 2а</t>
  </si>
  <si>
    <t>55.87061309814453; 48.629554748535156</t>
  </si>
  <si>
    <t>4876e1ad-dbec-48c1-9ffc-f16a4e697a01</t>
  </si>
  <si>
    <t>Зеленодольский р-н, с. Айша, ул. Светлая, д. 8</t>
  </si>
  <si>
    <t>55.86777114868164; 48.62746810913086</t>
  </si>
  <si>
    <t>3e720e3e-3770-4bf7-9c4e-a2e262286dc5</t>
  </si>
  <si>
    <t>Зеленодольский р-н, с. Айша, ул. Школьная, д. 10</t>
  </si>
  <si>
    <t>55.87099838256836; 48.63197708129883</t>
  </si>
  <si>
    <t>ca7a3805-df20-463d-8738-d7d978b9e27a</t>
  </si>
  <si>
    <t>Зеленодольский р-н, с. Айша, ул. Школьная, д.10г</t>
  </si>
  <si>
    <t>55.869972229003906; 48.631195068359375</t>
  </si>
  <si>
    <t>1397b7b5-9bb2-437c-a0c3-41a81cf037e9</t>
  </si>
  <si>
    <t>Зеленодольский р-н, с. Айша, ул. Школьная, д. 88</t>
  </si>
  <si>
    <t>55.871429443359375; 48.63630294799805</t>
  </si>
  <si>
    <t>b8ed34ac-af18-4f97-9d2d-08adb6df370c</t>
  </si>
  <si>
    <t>Зеленодольский р-н, с. Айшинское, снт Атлашкино-2</t>
  </si>
  <si>
    <t>55.8472785949707; 48.621864318847656</t>
  </si>
  <si>
    <t>d98b21e3-be89-4118-8eda-60e30449cc08</t>
  </si>
  <si>
    <t>Зеленодольский р-н, с. Акзигитово, ул. Ленина</t>
  </si>
  <si>
    <t>55.63996887207031; 48.0593147277832</t>
  </si>
  <si>
    <t>1ecac602-bf96-4ca6-98b8-325cb86f17d6</t>
  </si>
  <si>
    <t>Зеленодольский р-н,  с. Бакрче, ул. Советская, д. 25</t>
  </si>
  <si>
    <t>55.621543884277344; 48.11105728149414</t>
  </si>
  <si>
    <t>eda323f1-6026-4787-ba10-794ee4d24c5b</t>
  </si>
  <si>
    <t>Зеленодольский р-н, с. Бакрче, ул. Центральная</t>
  </si>
  <si>
    <t>55.6234016418457; 48.11516189575195</t>
  </si>
  <si>
    <t>b3dd28db-8a6d-408e-88f5-cb9cc42d79d9</t>
  </si>
  <si>
    <t>Зеленодольский р-н, с. Бело-Безводное , в 120 метрах от юго-западной границы (русское кладбище 1)</t>
  </si>
  <si>
    <t>55.91679000854492; 48.75761032104492</t>
  </si>
  <si>
    <t>12cdbcc3-bd52-4ae2-9371-d422e7d78a8c</t>
  </si>
  <si>
    <t>Зеленодольский р-н, с Бело-Безводное с, в 120 метрах от юго-западной границы (русское кладбище 2)</t>
  </si>
  <si>
    <t>55.91611862182617; 48.76054763793945</t>
  </si>
  <si>
    <t>6a1c6d8b-fe6d-4bc9-a9aa-6dbf0745d004</t>
  </si>
  <si>
    <t>Зеленодольский р-н, с. Бело-Безводное с, в 792 метрах от северо-восточной границы (мусульманское кладбище)</t>
  </si>
  <si>
    <t>55.932743072509766; 48.78064727783203</t>
  </si>
  <si>
    <t>9d913e99-3095-4371-9265-db826dd8d462</t>
  </si>
  <si>
    <t>Зеленодольский р-н, с. Бело-Безводное, ул. Дружбы</t>
  </si>
  <si>
    <t>55.92622375488281; 48.7653923034668</t>
  </si>
  <si>
    <t>b1fe4a95-99a9-4eee-a3c0-fed4b6e29883</t>
  </si>
  <si>
    <t>Зеленодольский р-н, с. Бело-Безводное, ул. Новая, д.8</t>
  </si>
  <si>
    <t>55.918880462646484; 48.767208099365234</t>
  </si>
  <si>
    <t>c4625088-ccb1-4a84-8495-f4387344fb86</t>
  </si>
  <si>
    <t>Зеленодольский р-н, с. Бело-Безводное, ул. Сиреневая</t>
  </si>
  <si>
    <t>55.92463302612305; 48.758724212646484</t>
  </si>
  <si>
    <t>32f83730-2fe2-4bc6-a1ff-13cb6320b075</t>
  </si>
  <si>
    <t>Зеленодольский р-н, с. Бело-безводное, ул.Юбилейная</t>
  </si>
  <si>
    <t>55.92201232910156; 48.7641487121582</t>
  </si>
  <si>
    <t>618302cc-4ee4-45c6-b657-590a147779e0</t>
  </si>
  <si>
    <t>Зеленодольский р-н, с. Бишбатман</t>
  </si>
  <si>
    <t>55.70612716674805; 48.40359115600586</t>
  </si>
  <si>
    <t>0ece0321-20ad-4d7a-ac01-098706cea7a6</t>
  </si>
  <si>
    <t>Зеленодольский р-н, с. Бишня, ул. Центральная</t>
  </si>
  <si>
    <t>55.9963264465332; 48.9395866394043</t>
  </si>
  <si>
    <t>a43dd809-1891-4e40-9a8c-2a8fb00ca702</t>
  </si>
  <si>
    <t>Зеленодольский р-н, с. Бишня, ул. Школьная. д. 5-8</t>
  </si>
  <si>
    <t>55.9953498840332; 48.942928314208984</t>
  </si>
  <si>
    <t>35dcdf31-7e6e-4733-9b43-17c1845e8f56</t>
  </si>
  <si>
    <t>Зеленодольский р-н, с. Бишня, ул. Школьная, д.9</t>
  </si>
  <si>
    <t>55.995487213134766; 48.94104766845703</t>
  </si>
  <si>
    <t>c4d5f677-8beb-464f-9f8a-126bad3330b5</t>
  </si>
  <si>
    <t>Зеленодольский р-н, с. Большие Ачасыры, ул. Ленина, д.10</t>
  </si>
  <si>
    <t>55.70658874511719; 48.34188461303711</t>
  </si>
  <si>
    <t>fd0934b6-9a14-4028-a896-eb58099b886a</t>
  </si>
  <si>
    <t>Зеленодольский р-н, с. Большие Ключи, ул. Вахитова</t>
  </si>
  <si>
    <t>55.98881530761719; 48.812686920166016</t>
  </si>
  <si>
    <t>e55939c5-295d-4956-bffd-81cd20352ae4</t>
  </si>
  <si>
    <t>Зеленодольский р-н, с. Большие Ключи, ул. Волостнова, д.22</t>
  </si>
  <si>
    <t>55.98101806640625; 48.80451202392578</t>
  </si>
  <si>
    <t>b40917f3-a382-4bf4-b0f2-3dd2727b72f2</t>
  </si>
  <si>
    <t>Зеленодольский р-н, с. Большие Ключи, ул. Казанская, д. 33</t>
  </si>
  <si>
    <t>55.986026763916016; 48.79787063598633</t>
  </si>
  <si>
    <t>ff472227-969d-4ae0-a525-4badf55071e1</t>
  </si>
  <si>
    <t>Зеленодольский р-н, с. Большие Ключи, ул. Солнечная</t>
  </si>
  <si>
    <t>55.98375701904297; 48.817230224609375</t>
  </si>
  <si>
    <t>8654624b-2145-440d-b61c-b818dd808b28</t>
  </si>
  <si>
    <t>Зеленодольский р-н, с. Большие Ключи, ул. Стадионная, д.3а</t>
  </si>
  <si>
    <t>55.98554229736328; 48.81409454345703</t>
  </si>
  <si>
    <t>7a98a086-3aea-49bf-ad68-58a00995d3db</t>
  </si>
  <si>
    <t>Зеленодольский р-н, с. Большие Ключи, ул. Стадионная, д. 5</t>
  </si>
  <si>
    <t>55.98648452758789; 48.814491271972656</t>
  </si>
  <si>
    <t>8b1eab78-3caa-42ba-9a8d-a800d4c346ec</t>
  </si>
  <si>
    <t>Зеленодольский р-н, с. Большие Ключи, ул. Юбилейная</t>
  </si>
  <si>
    <t>55.981689453125; 48.807472229003906</t>
  </si>
  <si>
    <t>b1d08485-c3c0-474f-8c0a-3f6e69ec9504</t>
  </si>
  <si>
    <t>Зеленодольский р-н, с. Большие Кургузи, ул. Мирная  Юг</t>
  </si>
  <si>
    <t>56.008052825927734; 48.84154510498047</t>
  </si>
  <si>
    <t>bb9de45c-25bc-4b6d-8779-0df4f5e544af</t>
  </si>
  <si>
    <t>Зеленодольский р-н, с. Большие Кургузи, ул. Мостовая</t>
  </si>
  <si>
    <t>56.016456604003906; 48.82460403442383</t>
  </si>
  <si>
    <t>cadcd8a2-9e0f-4371-bf61-b555561a798d</t>
  </si>
  <si>
    <t>Зеленодольский р-н, с. Большие Кургузи, ул. Школьная, д.30</t>
  </si>
  <si>
    <t>56.01398849487305; 48.840457916259766</t>
  </si>
  <si>
    <t>9fdb81b9-4052-43e4-a755-faed2577cb5a</t>
  </si>
  <si>
    <t>56.01410675048828; 48.841251373291016</t>
  </si>
  <si>
    <t>09cb8e8d-ec69-48be-af6d-e32e3aba3bf3</t>
  </si>
  <si>
    <t>Зеленодольский р-н, с. Большие Яки, ул. Новая</t>
  </si>
  <si>
    <t>56.01805877685547; 48.79377365112305</t>
  </si>
  <si>
    <t>01283327-1f9a-4b0d-9da2-fc7de3ac8212</t>
  </si>
  <si>
    <t>Зеленодольский р-н, с. Большие Яки, ул. Центральная</t>
  </si>
  <si>
    <t>56.027549743652344; 48.792598724365234</t>
  </si>
  <si>
    <t>ff7e4242-130d-48e3-819b-8b2a6c3d27fc</t>
  </si>
  <si>
    <t>Зеленодольский р-н, с. Большие Яки, ул. Школьная</t>
  </si>
  <si>
    <t>56.02061080932617; 48.794898986816406</t>
  </si>
  <si>
    <t>c2e99f01-d7d6-44f7-8426-350bd2a0ffe4</t>
  </si>
  <si>
    <t>Зеленодольский р-н, с. Большое Ходяшево, 750км трассы М7</t>
  </si>
  <si>
    <t>55.724609375; 48.47062683105469</t>
  </si>
  <si>
    <t>5607b840-3815-4110-8368-09f9d8ad5be6</t>
  </si>
  <si>
    <t>Зеленодольский р-н, с. Большое Ходяшево, ул. Первомайская, д.44</t>
  </si>
  <si>
    <t>55.73476028442383; 48.473995208740234</t>
  </si>
  <si>
    <t>9c0e6c59-08e0-4a2c-88bb-8679a5629910</t>
  </si>
  <si>
    <t>Зеленодольский р-н, с. Большое Ходяшево, ул. Солнечная, д. 9</t>
  </si>
  <si>
    <t>55.730167388916016; 48.46822738647461</t>
  </si>
  <si>
    <t>7edb8404-7ec2-4b04-84e7-91ed89e70753</t>
  </si>
  <si>
    <t>Зеленодольский р-н, с. Большое Ходяшево, ул. Центральная,32</t>
  </si>
  <si>
    <t>55.73338317871094; 48.476741790771484</t>
  </si>
  <si>
    <t>b86519b0-ebe0-4d4f-a059-a367eef6dbe7</t>
  </si>
  <si>
    <t>Зеленодольский р-н, с. Большое Ходяшево, ул. Центральная, д. 33</t>
  </si>
  <si>
    <t>55.73302459716797; 48.47550582885742</t>
  </si>
  <si>
    <t>e5cc1514-4c25-486a-a022-e8b1634271e5</t>
  </si>
  <si>
    <t>Зеленодольский р-н, с. Верние Ураспуги, ул. Ленина, д. 40</t>
  </si>
  <si>
    <t>55.70731735229492; 48.28730773925781</t>
  </si>
  <si>
    <t>87bdfe60-cea1-40a5-b4d0-332dd40f5e44</t>
  </si>
  <si>
    <t>Зеленодольский р-н, с. Верхние Ураспуги, ул. Ленина, д. 37</t>
  </si>
  <si>
    <t>55.70559310913086; 48.284454345703125</t>
  </si>
  <si>
    <t>a1779700-43f8-4b01-9716-79aa72abe622</t>
  </si>
  <si>
    <t>Зеленодольский р-н,  Свияжский межрегиональный мультимодальный логистический центр</t>
  </si>
  <si>
    <t>55.79621124267578; 48.54792022705078</t>
  </si>
  <si>
    <t>4d6b85e1-1ab5-4446-a3bc-60bb434a1e32</t>
  </si>
  <si>
    <t>Зеленодольский р-н, с. Ильинское, (выезд)</t>
  </si>
  <si>
    <t>55.8789176940918; 48.67233657836914</t>
  </si>
  <si>
    <t>92c37749-b7bf-4343-8e33-5f7879c3ea0c</t>
  </si>
  <si>
    <t>Зеленодольский р-н, с. Ильинское, ул. Песчаная, д. 20</t>
  </si>
  <si>
    <t>55.88264465332031; 48.672847747802734</t>
  </si>
  <si>
    <t>7c728af5-d3ff-42a9-8c36-e27157e0ec0b</t>
  </si>
  <si>
    <t>Зеленодольский р-н, с. Ильинское, ул. Школьная, д. 23</t>
  </si>
  <si>
    <t>55.880977630615234; 48.67493438720703</t>
  </si>
  <si>
    <t>c61f0560-b580-4673-a15b-112018f46d1d</t>
  </si>
  <si>
    <t>Зеленодольский р-н, с. Карашам, ул. Ленина</t>
  </si>
  <si>
    <t>55.54761505126953; 48.272281646728516</t>
  </si>
  <si>
    <t>980c88b7-3bc6-4b36-b08a-43f4ada9a414</t>
  </si>
  <si>
    <t>Зеленодольский р-н, с. Киреево</t>
  </si>
  <si>
    <t>55.681949615478516; 48.376041412353516</t>
  </si>
  <si>
    <t>f3036093-195a-4ea7-bda9-5240748797a6</t>
  </si>
  <si>
    <t>Зеленодольский р-н, с. Кугушево, ул. Гагарина</t>
  </si>
  <si>
    <t>55.65595626831055; 48.162174224853516</t>
  </si>
  <si>
    <t>5bb6bdb7-4987-4f17-9fc7-ded2818c095e</t>
  </si>
  <si>
    <t>Зеленодольский р-н, с. Кугушево, ул. Советская</t>
  </si>
  <si>
    <t>55.65461730957031; 48.169029235839844</t>
  </si>
  <si>
    <t>147d2986-90a0-4e64-9a43-f625097fb3c4</t>
  </si>
  <si>
    <t>Зеленодольский р-н, с. Малое Ходяшево, ул. Садовая, 9</t>
  </si>
  <si>
    <t>55.73175811767578; 48.455806732177734</t>
  </si>
  <si>
    <t>02dce56d-e275-4262-9d55-f7ff2ad84bcc</t>
  </si>
  <si>
    <t>Зеленодольский р-н, с. Малые Ширданы, ул. Вахитова, д. 40</t>
  </si>
  <si>
    <t>55.752525329589844; 48.364810943603516</t>
  </si>
  <si>
    <t>e2bc9e63-8bab-4b4d-883b-91364e995347</t>
  </si>
  <si>
    <t>Зеленодольский р-н, с. Малые Ширданы, ул. Вахитова, д. 9 (возле кладбища)</t>
  </si>
  <si>
    <t>55.7550048828125; 48.370182037353516</t>
  </si>
  <si>
    <t>b9d17223-5ebf-4a2a-b1b1-fa290ad4c3db</t>
  </si>
  <si>
    <t>Зеленодольский р-н, с. Малые Ширданы, ул. Каюма Насыри, д. 13</t>
  </si>
  <si>
    <t>55.74794006347656; 48.357051849365234</t>
  </si>
  <si>
    <t>c64af493-014c-4565-a672-655881b9acc8</t>
  </si>
  <si>
    <t>Зеленодольский р-н, с. Мамадыш-Акилово, ул. Татарстана, д. 25</t>
  </si>
  <si>
    <t>55.53334045410156; 48.14689636230469</t>
  </si>
  <si>
    <t>74dae64d-c314-4be8-8bbc-d521bd0866b2</t>
  </si>
  <si>
    <t>Зеленодольский р-н, с. Мизиново, АО "ЗАГОРОДНЫЙ КЛУБ "СВИЯГА"</t>
  </si>
  <si>
    <t>55.74595260620117; 48.60856246948242</t>
  </si>
  <si>
    <t>5b550ef7-46fa-41c7-8074-440c81c3fa88</t>
  </si>
  <si>
    <t>Зеленодольский р-н, с. Мизиново, ул. Школьная, д.32 (Мясной Цех) 8-9600-57-17-54</t>
  </si>
  <si>
    <t>55.7584342956543; 48.53962707519531</t>
  </si>
  <si>
    <t>22a609c4-4a6b-473a-9230-76ae010c9e4b</t>
  </si>
  <si>
    <t>Зеленодольский р-н, с. Молвино, Мегаферма "Молвино"</t>
  </si>
  <si>
    <t>55.60404968261719; 48.382694244384766</t>
  </si>
  <si>
    <t>ed596a55-8cb5-4b52-9ac4-69a94e19cc96</t>
  </si>
  <si>
    <t>Зеленодольский р-н, с Молвино, ул. Аринская 1</t>
  </si>
  <si>
    <t>55.61389923095703; 48.379539489746094</t>
  </si>
  <si>
    <t>cde4785d-4454-42c1-9525-ef091d4c2633</t>
  </si>
  <si>
    <t>Зеленодольский р-н,  с. Молвино, ул. Новая</t>
  </si>
  <si>
    <t>55.6108512878418; 48.39692687988281</t>
  </si>
  <si>
    <t>bc56c940-6201-49ed-864f-52a08bb1feba</t>
  </si>
  <si>
    <t>Зеленодольский р-н, с. Молвино, ул. Новая, д. 4 (Сельсовет)</t>
  </si>
  <si>
    <t>55.61062240600586; 48.39077377319336</t>
  </si>
  <si>
    <t>274e5484-5c8a-4a63-81da-56dc3cb23d3e</t>
  </si>
  <si>
    <t>Зеленодольский р-н, с. Молвино, ул. Новая, д.6</t>
  </si>
  <si>
    <t>55.61002731323242; 48.3848991394043</t>
  </si>
  <si>
    <t>0cd8e49c-a1ca-4009-9aae-3e83d4f8f91d</t>
  </si>
  <si>
    <t>Зеленодольский р-н,  с. Молвино, ул. Садовая, д. 43</t>
  </si>
  <si>
    <t>55.61569595336914; 48.38821792602539</t>
  </si>
  <si>
    <t>9bd0496b-1c6d-495c-bc05-c74816da5374</t>
  </si>
  <si>
    <t>Зеленодольский р-н, с. Молвино, ул. Тукая, д. 1 а</t>
  </si>
  <si>
    <t>55.61117935180664; 48.37193298339844</t>
  </si>
  <si>
    <t>c2c50260-5873-4164-a02f-ecb5b0d1cbdd</t>
  </si>
  <si>
    <t>Зеленодольский р-н, с. Молвино, ул. Центральная, 1а</t>
  </si>
  <si>
    <t>55.616764068603516; 48.40268325805664</t>
  </si>
  <si>
    <t>4d44a372-b239-43cd-b8b9-d28199de5c2d</t>
  </si>
  <si>
    <t>Зеленодольский р-н, с. Молвино, ул. Центральная, 39</t>
  </si>
  <si>
    <t>55.614044189453125; 48.37284469604492</t>
  </si>
  <si>
    <t>d3336e12-f270-4ab0-983f-b303a71b94df</t>
  </si>
  <si>
    <t>Зеленодольский р-н, с. Молвино, ул. Центральная, 43а</t>
  </si>
  <si>
    <t>55.614990234375; 48.37260437011719</t>
  </si>
  <si>
    <t>668ba14b-1da3-4a0d-a9f9-862bdbfbac01</t>
  </si>
  <si>
    <t>Зеленодольский р-н, с. Молвино, ул. Центральная, д. 64</t>
  </si>
  <si>
    <t>55.614410400390625; 48.38180923461914</t>
  </si>
  <si>
    <t>8a12a1e0-f622-4d3c-879a-5224235b42ad</t>
  </si>
  <si>
    <t>Зеленодольский р-н, с. Молвино, ул. Центральная , д. 76</t>
  </si>
  <si>
    <t>55.614376068115234; 48.388954162597656</t>
  </si>
  <si>
    <t>edfc740c-d717-464b-93a6-5d7075ea2d4a</t>
  </si>
  <si>
    <t>Зеленодольский р-н,  с. Молвино, ул. Центральная, д. 85</t>
  </si>
  <si>
    <t>55.61583709716797; 48.395957946777344</t>
  </si>
  <si>
    <t>198e5d11-ee5b-40ad-b820-dedfdf976755</t>
  </si>
  <si>
    <t>Зеленодольский р-н, с. Нижние Ураспуги, ул. Центральная, д. 59</t>
  </si>
  <si>
    <t>55.700706481933594; 48.295753479003906</t>
  </si>
  <si>
    <t>40a330a7-c448-4f8d-b2dc-4212911c166e</t>
  </si>
  <si>
    <t>Зеленодольский р-н, с. Новая Тура, ул. Дорожная, д.1</t>
  </si>
  <si>
    <t>55.86581039428711; 48.834293365478516</t>
  </si>
  <si>
    <t>8156cd12-90f9-48da-a4e8-3d5dc272a8cb</t>
  </si>
  <si>
    <t>Зеленодольский р-н, с. Новая Тура, ул. Кооперативная, д. 43 (89172903625 в д. Тура НЕ заезжать, проехать дальше завод стеклопластиковых труб)</t>
  </si>
  <si>
    <t>55.888458251953125; 48.828880310058594</t>
  </si>
  <si>
    <t>c7ddf92b-1621-432c-b0f3-326d8a607c73</t>
  </si>
  <si>
    <t>Зеленодольский р-н, с. Новая Тура, ул. Совхозная, 1 к2 (Газпром)</t>
  </si>
  <si>
    <t>55.86357498168945; 48.83513641357422</t>
  </si>
  <si>
    <t>353881c4-2cad-4496-95dd-c11794b535bb</t>
  </si>
  <si>
    <t>Зеленодольский р-н, СНТ Атлашкино-1</t>
  </si>
  <si>
    <t>55.846866607666016; 48.654903411865234</t>
  </si>
  <si>
    <t>7972fff1-7ce4-4722-ac4b-13f0c2f6f6da</t>
  </si>
  <si>
    <t>Зеленодольский р-н, снт. Атлашкино-1А</t>
  </si>
  <si>
    <t>55.844242095947266; 48.64847946166992</t>
  </si>
  <si>
    <t>a1501c74-99d4-4d41-8237-5ad6aaf2ac14</t>
  </si>
  <si>
    <t>Зеленодольский р-н,  (СНТ Гари-2)</t>
  </si>
  <si>
    <t>55.87433624267578; 48.53655242919922</t>
  </si>
  <si>
    <t>e5ce9860-0d0c-4127-b829-18e3327dfcdc</t>
  </si>
  <si>
    <t>Зеленодольский р-н,  с. Нурлаты, ул. Гагарина, 87</t>
  </si>
  <si>
    <t>55.61274337768555; 48.288429260253906</t>
  </si>
  <si>
    <t>09d98264-9344-4638-819c-b16e40e210d5</t>
  </si>
  <si>
    <t>Зеленодольский р-н, с. Нурлаты, ул. Гагарина, д. 31</t>
  </si>
  <si>
    <t>55.61782455444336; 48.29690933227539</t>
  </si>
  <si>
    <t>5 шт. - Еженедельно в Ср,Сб</t>
  </si>
  <si>
    <t>e48628e6-82f3-462c-8743-ccafe2e944fb</t>
  </si>
  <si>
    <t>Зеленодольский р-н, с. Нурлаты, ул. Дорожная, д.15 (возле остановки)</t>
  </si>
  <si>
    <t>55.619102478027344; 48.28264236450195</t>
  </si>
  <si>
    <t>7fcfacfc-938b-40ce-ade1-0037ce39f4ee</t>
  </si>
  <si>
    <t>Зеленодольский р-н, с. Нурлаты, ул. Ленина, д. 26 (ЭПУ «Зеленодольскгаз» Нурлатская ЭГС УРГН)</t>
  </si>
  <si>
    <t>55.61906814575195; 48.28388214111328</t>
  </si>
  <si>
    <t>1d3020f0-5a10-4176-8106-5829572938c4</t>
  </si>
  <si>
    <t>Зеленодольский р-н, с. Нурлаты, ул. Садовая, д. 68</t>
  </si>
  <si>
    <t>55.61396408081055; 48.2824821472168</t>
  </si>
  <si>
    <t>febf9998-0ddc-4568-8499-7c0f7595e3df</t>
  </si>
  <si>
    <t>Зеленодольский р-н, с. Нурлаты, ул. Светлая, д. 1</t>
  </si>
  <si>
    <t>55.62216567993164; 48.3018684387207</t>
  </si>
  <si>
    <t>0ca339b6-ac1e-479c-9f44-0810a6ca6525</t>
  </si>
  <si>
    <t>Зеленодольский р-н, с. Нурлаты, ул. Советская, д. 131 А</t>
  </si>
  <si>
    <t>55.60606384277344; 48.286319732666016</t>
  </si>
  <si>
    <t>efd787b6-851a-4a6f-9e51-7c06edb60f98</t>
  </si>
  <si>
    <t>Зеленодольский р-н, с. Нурлаты, ул. Хайруллина, д. 71</t>
  </si>
  <si>
    <t>55.61543655395508; 48.29071044921875</t>
  </si>
  <si>
    <t>93ebbaff-35c4-4fee-9aec-9d0fd059c5bd</t>
  </si>
  <si>
    <t>Зеленодольский р-н, с. Нурлаты, ул. Школьная, д. 1</t>
  </si>
  <si>
    <t>55.6204719543457; 48.29047393798828</t>
  </si>
  <si>
    <t>1229821d-1b25-4c1d-a8b7-bda543cbfd6f</t>
  </si>
  <si>
    <t>Зеленодольский р-н, с. Нурлаты, ул. Школьная, д.1</t>
  </si>
  <si>
    <t>55.62017822265625; 48.29050827026367</t>
  </si>
  <si>
    <t>21c6bbb8-b9a1-45cd-bb1a-0df753eda533</t>
  </si>
  <si>
    <t>Зеленодольский р-н, с. Осиново , Майский ЭЦ (т. 89270397515)</t>
  </si>
  <si>
    <t>55.869510650634766; 48.92131423950195</t>
  </si>
  <si>
    <t>c3927b0e-b179-429e-a253-9dcf4bdc74a4</t>
  </si>
  <si>
    <t>Зеленодольский р-н, с. Осиново, Садовая ул, д.9 (зеленые контейнера с синий лентой по кругу)</t>
  </si>
  <si>
    <t>55.873390197753906; 48.8824462890625</t>
  </si>
  <si>
    <t>1c0497f7-1740-4fb1-91f0-c620e60b2793</t>
  </si>
  <si>
    <t>Зеленодольский р-н, с. Осиново, ТК Майский, Автопарк, РММ</t>
  </si>
  <si>
    <t>55.87438201904297; 48.91769027709961</t>
  </si>
  <si>
    <t>f865cfdc-06c8-4f73-9b74-e09249baf556</t>
  </si>
  <si>
    <t>Зеленодольский р-н, с. Осиново, ТК Майский, Биопрепараты и гофроцех</t>
  </si>
  <si>
    <t>55.875003814697266; 48.910362243652344</t>
  </si>
  <si>
    <t>25a35f4c-ed64-4f6c-ad73-821dcaa41a9f</t>
  </si>
  <si>
    <t>Зеленодольский р-н, с. Осиново, ТК Майский, ЖД Гагарина, д. 11</t>
  </si>
  <si>
    <t>55.87309265136719; 48.91176986694336</t>
  </si>
  <si>
    <t>da5f8533-6a86-4d76-a65d-6671bc340c21</t>
  </si>
  <si>
    <t>Зеленодольский р-н, с. Осиново, ТК Майский, ЖК Майский</t>
  </si>
  <si>
    <t>55.87262725830078; 48.90208053588867</t>
  </si>
  <si>
    <t>5 шт. - Еженедельно в Вт,Пт,Вс</t>
  </si>
  <si>
    <t>58b6d4e4-a777-495b-bbc3-6129423b67dd</t>
  </si>
  <si>
    <t>Зеленодольский р-н, с. Осиново, ТК Майский, Столовая</t>
  </si>
  <si>
    <t>55.874324798583984; 48.912994384765625</t>
  </si>
  <si>
    <t>ed7a4907-7bb7-45df-8efe-ffb562fe56a8</t>
  </si>
  <si>
    <t>Зеленодольский р-н, с. Осиново, ТК Майский, Центральный склад, овощехранилище, швейный цех, склад м\к</t>
  </si>
  <si>
    <t>55.87594985961914; 48.9167366027832</t>
  </si>
  <si>
    <t>d6e98a55-f21d-4019-bc2a-4fc2d0df385d</t>
  </si>
  <si>
    <t>Зеленодольский р-н, с. Осиново, ТК Майский, Цех №3</t>
  </si>
  <si>
    <t>55.88032150268555; 48.91856384277344</t>
  </si>
  <si>
    <t>cf3b4111-a06d-48c1-8243-5cb65cc82b11</t>
  </si>
  <si>
    <t>Зеленодольский р-н, с. Осиново, ТК Майский, Цех №3 (железки)</t>
  </si>
  <si>
    <t>55.879234313964844; 48.91588592529297</t>
  </si>
  <si>
    <t>ce4b687d-7c51-4482-aa95-0c8bbac99480</t>
  </si>
  <si>
    <t>Зеленодольский р-н, с. Осиново, ТК Майский, Цех №4</t>
  </si>
  <si>
    <t>55.877010345458984; 48.91839599609375</t>
  </si>
  <si>
    <t>4cabdfd9-55da-4aa2-bade-1d70efc45c8a</t>
  </si>
  <si>
    <t>Зеленодольский р-н, с. Осиново, ТК Майский, Цех №5</t>
  </si>
  <si>
    <t>55.87495040893555; 48.92316436767578</t>
  </si>
  <si>
    <t>2c060475-b5d1-4785-87d7-abbaf57e8270</t>
  </si>
  <si>
    <t>Зеленодольский р-н, с. Осиново, ТК Майский,  Энергоцентр, Мини-ТЭС</t>
  </si>
  <si>
    <t>55.8773307800293; 48.924652099609375</t>
  </si>
  <si>
    <t>f6ce34b8-75e1-46dd-aba2-32429bd46fae</t>
  </si>
  <si>
    <t>Зеленодольский р-н, с. Осиново, ул. 40-летия Победы, д. 5 (89274356724)</t>
  </si>
  <si>
    <t>55.877567291259766; 48.89344024658203</t>
  </si>
  <si>
    <t>1e9234e3-49f3-460b-a898-7945376dc443</t>
  </si>
  <si>
    <t>Зеленодольский р-н, с. Осиново, ул. 40-летия Победы, д. 6А</t>
  </si>
  <si>
    <t>55.87538146972656; 48.892852783203125</t>
  </si>
  <si>
    <t>0d35d324-380a-4fc9-9afd-4160944eaf0b</t>
  </si>
  <si>
    <t>Зеленодольский р-н, с. Осиново, ул. Гагарина, д.1А (ставить контейнера на место)</t>
  </si>
  <si>
    <t>55.87466049194336; 48.8883056640625</t>
  </si>
  <si>
    <t>0243d743-a0b4-48bd-913e-98bbbace8a4f</t>
  </si>
  <si>
    <t>Зеленодольский р-н, с. Осиново, ул. Гайсина, д.1</t>
  </si>
  <si>
    <t>55.8695182800293; 48.88206100463867</t>
  </si>
  <si>
    <t>89038a0f-f9b7-43d4-9a1b-77d97e3dbbbe</t>
  </si>
  <si>
    <t>Зеленодольский р-н, с. Осиново, ул. Гайсина, д. 11</t>
  </si>
  <si>
    <t>55.87090301513672; 48.876888275146484</t>
  </si>
  <si>
    <t>8422d31b-6bff-47b3-9bb0-a70ac51a0332</t>
  </si>
  <si>
    <t>Зеленодольский р-н, с. Осиново, ул. Гайсина, д. 2</t>
  </si>
  <si>
    <t>55.869388580322266; 48.87946319580078</t>
  </si>
  <si>
    <t>80374a21-ef8f-4c27-bb08-dd2c12c93107</t>
  </si>
  <si>
    <t>Зеленодольский р-н, с. Осиново, ул. Гайсина, д.2 Б</t>
  </si>
  <si>
    <t>55.86906051635742; 48.87941360473633</t>
  </si>
  <si>
    <t>d8c9d491-eb95-4533-9b75-662eb71b0f41</t>
  </si>
  <si>
    <t>Зеленодольский р-н, с. Осиново, ул. Гайсина, д.2В</t>
  </si>
  <si>
    <t>55.86825942993164; 48.87590026855469</t>
  </si>
  <si>
    <t>f43f2fdd-0a8e-4d6a-84ae-ddc90b562d30</t>
  </si>
  <si>
    <t>Зеленодольский р-н, с. Осиново, ул. Гайсина, д.4</t>
  </si>
  <si>
    <t>55.86984634399414; 48.87800598144531</t>
  </si>
  <si>
    <t>cc470e6b-0312-4f23-8324-2ad1de1b0545</t>
  </si>
  <si>
    <t>Зеленодольский р-н, с. Осиново, ул. Гайсина, д. 4 Б</t>
  </si>
  <si>
    <t>55.87080764770508; 48.87467575073242</t>
  </si>
  <si>
    <t>bf43f09d-3211-4bf5-88ad-a44397ff8c3a</t>
  </si>
  <si>
    <t>Зеленодольский р-н, с. Осиново, ул. Гайсина, д. 6</t>
  </si>
  <si>
    <t>55.87080383300781; 48.87656021118164</t>
  </si>
  <si>
    <t>fa2a44a4-ade0-4f5f-8f51-f182cd8b78b8</t>
  </si>
  <si>
    <t>Зеленодольский р-н, с. Осиново, ул. Гайсина, д.9</t>
  </si>
  <si>
    <t>55.870628356933594; 48.877349853515625</t>
  </si>
  <si>
    <t>0257abf4-f261-4bcc-93f2-e626a80c9726</t>
  </si>
  <si>
    <t>Зеленодольский р-н, с. Осиново, ул. Комарова, д.1Б</t>
  </si>
  <si>
    <t>55.8760986328125; 48.885799407958984</t>
  </si>
  <si>
    <t>ad904fdd-1e04-478a-98e6-87ace5431a72</t>
  </si>
  <si>
    <t>Зеленодольский р-н, с. Осиново, ул. Комсомольская, д. 1 ЗВ (89673600266)</t>
  </si>
  <si>
    <t>55.87879943847656; 48.88899612426758</t>
  </si>
  <si>
    <t>a31825b1-35f5-4371-85c6-9ee4d86eeb94</t>
  </si>
  <si>
    <t>Зеленодольский р-н, с.Осиново, ул. Ленина, д.6 (забирать с 7:00!!!) выходные после 9:00 там живет Иващук!</t>
  </si>
  <si>
    <t>55.87587356567383; 48.895851135253906</t>
  </si>
  <si>
    <t>5b4b343b-4337-4aa9-a0f6-cfdf39ef048f</t>
  </si>
  <si>
    <t>Зеленодольский р-н, с. Осиново, ул. Майская, д. 3</t>
  </si>
  <si>
    <t>55.87489318847656; 48.899776458740234</t>
  </si>
  <si>
    <t>af53a8cb-54ae-412d-86e1-8daaf9fee16c</t>
  </si>
  <si>
    <t>Зеленодольский р-н, с. Осиново , ул. Мирная, д. 2 а</t>
  </si>
  <si>
    <t>55.882747650146484; 48.88663864135742</t>
  </si>
  <si>
    <t>a9a39d73-5dc3-4bbe-816a-d2bc30a1bf54</t>
  </si>
  <si>
    <t>Зеленодольский р-н, с. Осиново, ул. Садовая, д. 3</t>
  </si>
  <si>
    <t>55.87176513671875; 48.88056564331055</t>
  </si>
  <si>
    <t>9902b8d0-f63d-4e11-82eb-4113b48a903a</t>
  </si>
  <si>
    <t>Зеленодольский р-н, с. Осиново, ул. Садовая, д.4</t>
  </si>
  <si>
    <t>55.87087631225586; 48.879920959472656</t>
  </si>
  <si>
    <t>c48f3caf-25d5-406b-b301-c2fbb66c5d42</t>
  </si>
  <si>
    <t>Зеленодольский р-н, с. Осиново, ул. Садовая, д.5</t>
  </si>
  <si>
    <t>55.87189865112305; 48.87954330444336</t>
  </si>
  <si>
    <t>54e83ba0-d02b-48f6-a88a-a72e74ee9e39</t>
  </si>
  <si>
    <t>Зеленодольский р-н, с. Осиново, ул. Спортивная, д.1</t>
  </si>
  <si>
    <t>55.87186050415039; 48.87680435180664</t>
  </si>
  <si>
    <t>732813b3-8385-4075-b8dc-3b7acc37bb97</t>
  </si>
  <si>
    <t>Зеленодольский р-н, с.п. Большеачасырское, с. Большие Ачасыры, ул. Кооперативная, д. 13</t>
  </si>
  <si>
    <t>55.711063385009766; 48.3483772277832</t>
  </si>
  <si>
    <t>bdf8d663-1b5f-43c1-9729-2867b18e9593</t>
  </si>
  <si>
    <t>Зеленодольский р-н, сп. Большеключинское (кладбище)</t>
  </si>
  <si>
    <t>55.97163009643555; 48.798011779785156</t>
  </si>
  <si>
    <t>ed4a27fe-4157-46bb-8487-7d2f6b94655b</t>
  </si>
  <si>
    <t>Зеленодольский р-н, с-п Кугеевское, с. Кугеево, ул. Хайруллина</t>
  </si>
  <si>
    <t>55.615142822265625; 48.20999526977539</t>
  </si>
  <si>
    <t>21495285-8859-4306-a59a-8da316e0ee73</t>
  </si>
  <si>
    <t>Зеленодольский р-н, СП Кугушевское, с. Кугушево Совета</t>
  </si>
  <si>
    <t>55.661834716796875; 48.17031478881836</t>
  </si>
  <si>
    <t>069d77f7-d97c-47e5-915e-cde90ef40dd7</t>
  </si>
  <si>
    <t>Зеленодольский р-н, с. п. Осиновское, Индустриальный парк М 7</t>
  </si>
  <si>
    <t>55.89298629760742; 48.965667724609375</t>
  </si>
  <si>
    <t>2af229fe-27f1-4475-a252-f8cba1488e46</t>
  </si>
  <si>
    <t>Зеленодольский р-н, Сп. Осиновское, п. Новониколаевский, Центральная, д. 42</t>
  </si>
  <si>
    <t>55.89399719238281; 48.963409423828125</t>
  </si>
  <si>
    <t>f00d60e6-7d5d-4898-b409-8a5eb2d5dbf4</t>
  </si>
  <si>
    <t>Зеленодольский р-н, СП Раифское, с. Бело-Безводное, ул. Юбилейная, 12</t>
  </si>
  <si>
    <t>55.92143630981445; 48.767452239990234</t>
  </si>
  <si>
    <t>7e1aadf5-843f-4af2-b4d2-d358cf54f498</t>
  </si>
  <si>
    <t>Зеленодольский р-н, с. Русское Азелеево, Центральная, д. 30</t>
  </si>
  <si>
    <t>55.51028060913086; 48.28769302368164</t>
  </si>
  <si>
    <t>dfadc7d5-de8c-47b5-89fd-b6071b87bf01</t>
  </si>
  <si>
    <t>Зеленодольский р-н, с. Свияжск, н.п. Вязниковские ПС Свияжск</t>
  </si>
  <si>
    <t>55.80513381958008; 48.539031982421875</t>
  </si>
  <si>
    <t>722d76e1-8aa0-4bb9-a698-6e347b162aed</t>
  </si>
  <si>
    <t>Зеленодольский р-н, с. Свияжск, ул. Набережная реки Щуки (ЗВКС)</t>
  </si>
  <si>
    <t>55.77519989013672; 48.65961837768555</t>
  </si>
  <si>
    <t>217511fb-ce62-4926-a0bf-5a5cd38e7040</t>
  </si>
  <si>
    <t>Зеленодольский р-н, с. Свияжск, ул. Троицкая, д. 12</t>
  </si>
  <si>
    <t>55.7689094543457; 48.65828323364258</t>
  </si>
  <si>
    <t>f32e1db5-099c-4333-bb4b-c7aef51c0c7c</t>
  </si>
  <si>
    <t>Зеленодольский р-н, с. Свияжск, ул. Троицкая , д. 6 (церковь)</t>
  </si>
  <si>
    <t>55.76896286010742; 48.658592224121094</t>
  </si>
  <si>
    <t>739996be-ebc0-4146-adc2-a76c3edd08ba</t>
  </si>
  <si>
    <t>Зеленодольский р-н, с. Свияжск, ул. Успенская, д. 1а</t>
  </si>
  <si>
    <t>55.769290924072266; 48.65478515625</t>
  </si>
  <si>
    <t>1dacee37-7f0a-410d-942f-a97b621a93f5</t>
  </si>
  <si>
    <t>Зеленодольский р-н, с. Свияжск, ул. Успенская, д. 2</t>
  </si>
  <si>
    <t>55.772918701171875; 48.660865783691406</t>
  </si>
  <si>
    <t>3b6df3b1-aca5-4ac1-badc-25a7ffe5f45c</t>
  </si>
  <si>
    <t>Зеленодольский р-н, с. Сунчелеево, ул. Кооперативная</t>
  </si>
  <si>
    <t>55.66796112060547; 48.091007232666016</t>
  </si>
  <si>
    <t>19129ee5-2e39-472a-8a3a-e7bc71930a0d</t>
  </si>
  <si>
    <t>Зеленодольский р-н, с. Сунчелеево, ул. Кооперативная (возле мечети)</t>
  </si>
  <si>
    <t>55.670143127441406; 48.091495513916016</t>
  </si>
  <si>
    <t>e078a017-8ca4-44fd-af33-e2d3ee673212</t>
  </si>
  <si>
    <t>Зеленодольский р-н, с. Сунчелеево, ул. Северная</t>
  </si>
  <si>
    <t>55.674156188964844; 48.09123229980469</t>
  </si>
  <si>
    <t>e458e80f-b0e8-450c-a4ce-1ae4941b2548</t>
  </si>
  <si>
    <t>Зеленодольский р-н, с. Сунчелеево, ул. Советская</t>
  </si>
  <si>
    <t>55.67068099975586; 48.09489440917969</t>
  </si>
  <si>
    <t>3885a6d7-08db-4b0e-8b2d-28b346e46098</t>
  </si>
  <si>
    <t>Зеленодольский р-н, с. Тавлино, ул. Центральная, д. 2</t>
  </si>
  <si>
    <t>55.64838790893555; 48.27375411987305</t>
  </si>
  <si>
    <t>4 шт. - Каждую 2 ,4 неделю в Чт</t>
  </si>
  <si>
    <t>20023e69-bba5-4c35-8dbe-c3a7a21bb2ed</t>
  </si>
  <si>
    <t>Зеленодольский р-н, с. Тавлино, ул. Центральная, д. 35</t>
  </si>
  <si>
    <t>55.65104675292969; 48.27047348022461</t>
  </si>
  <si>
    <t>28c7e393-dabf-402e-84d1-8026630ac690</t>
  </si>
  <si>
    <t>Зеленодольский р-н, с. Татарские Наратлы,  ул. Мира, д. 25</t>
  </si>
  <si>
    <t>55.51594924926758; 48.343727111816406</t>
  </si>
  <si>
    <t>3c52a240-1cb8-4fdc-9cc8-1701adc22fef</t>
  </si>
  <si>
    <t>Зеленодольский р-н, с. Татарские Наратлы, ул. Мира, д. 40</t>
  </si>
  <si>
    <t>55.51249694824219; 48.34279251098633</t>
  </si>
  <si>
    <t>6e3dd6f7-39f7-4dc2-8d75-3356493b69a6</t>
  </si>
  <si>
    <t>Зеленодольский р-н, с. Татарские Наратлы, ул. Трудовая, д. 6</t>
  </si>
  <si>
    <t>55.510955810546875; 48.34466552734375</t>
  </si>
  <si>
    <t>01559f41-46a4-4cf1-92db-f01b97444f6a</t>
  </si>
  <si>
    <t>Зеленодольский р-н, с. Татарское Азелеево, ул. Центральная, д. 14</t>
  </si>
  <si>
    <t>55.5323600769043; 48.29254913330078</t>
  </si>
  <si>
    <t>c1a57077-77fa-4cdd-af6b-65aaf96b9f47</t>
  </si>
  <si>
    <t>Зеленодольский р-н, с. Татарское Азелеево, ул. Шоссейная, д. 10</t>
  </si>
  <si>
    <t>55.53404998779297; 48.29573059082031</t>
  </si>
  <si>
    <t>7ba00a93-ca82-4796-ae7d-b1f2cd150f11</t>
  </si>
  <si>
    <t>Зеленодольский р-н, ст. Зеленый Дол (ул. Джержинского), здание района контактной сети</t>
  </si>
  <si>
    <t>55.84268569946289; 48.58109664916992</t>
  </si>
  <si>
    <t>ec55eb7b-93e6-4a50-9751-d79496c7dfec</t>
  </si>
  <si>
    <t>Зеленодольский р-н, с. Уразла, ул. Мостовая</t>
  </si>
  <si>
    <t>56.03307342529297; 48.72807693481445</t>
  </si>
  <si>
    <t>e0356fba-1323-4a28-99da-aaf77bdbadf3</t>
  </si>
  <si>
    <t>Зеленодольский р-н, с. Утяшки, ул, Центральная, д. 37</t>
  </si>
  <si>
    <t>55.56898880004883; 48.35257339477539</t>
  </si>
  <si>
    <t>45448053-379f-4d7b-9582-05bef654fdda</t>
  </si>
  <si>
    <t>Зеленодольский р-н, Технополис Новая Тура промзона, 19 (от основной контейнерной площадки проехать 20 м (за углом здания) подписаны "Столовая")</t>
  </si>
  <si>
    <t>55.85464859008789; 48.84736633300781</t>
  </si>
  <si>
    <t>15024352-f7dd-48cf-927e-675854c21031</t>
  </si>
  <si>
    <t>Зеленодольский р-н,  Технополис Новая Тура промзона, павильон №3 с 8:00-20:00</t>
  </si>
  <si>
    <t>55.850975036621094; 48.84910583496094</t>
  </si>
  <si>
    <t>126f9865-829d-4349-8ee7-e0f127042ad1</t>
  </si>
  <si>
    <t>Зеленодольский р-н, ул. Овражная, д. 4 (территория индустриального парка М7)</t>
  </si>
  <si>
    <t>55.889312744140625; 48.968788146972656</t>
  </si>
  <si>
    <t>78223c5e-85c5-40cd-ab85-080fe2a6e1ba</t>
  </si>
  <si>
    <t>Зеленодольский р-н, ул. Подгорная, д. 1, Подменный пункт</t>
  </si>
  <si>
    <t>55.84204864501953; 48.54384231567383</t>
  </si>
  <si>
    <t>408983cd-5adb-467d-9d5f-999d7bf4cba2</t>
  </si>
  <si>
    <t>Зеленодольский р-н, Утяшкинское СП, Бузаево с, Озерная ул</t>
  </si>
  <si>
    <t>55.551212310791016; 48.39349365234375</t>
  </si>
  <si>
    <t>89930a94-c5cb-4a38-8358-9e093a57d42d</t>
  </si>
  <si>
    <t>Зеленодольский р-он, пгт. Васильево, ул. Школьная, д. 58</t>
  </si>
  <si>
    <t>55.82764434814453; 48.690757751464844</t>
  </si>
  <si>
    <t>46479552-c66f-4278-9cb8-bf7ea08219b0</t>
  </si>
  <si>
    <t>Зеленодольский, с. Молвино, ул. Новая, д.4</t>
  </si>
  <si>
    <t>55.61102294921875; 48.389930725097656</t>
  </si>
  <si>
    <t>a6d68d53-9eaa-457d-8f47-8c2c86245116</t>
  </si>
  <si>
    <t>Зеленодольский, терр. СНТ СТРОИТЕЛЬ" РАБОЧИХ И СЛУЖАЩИХ ТРЕСТА "КАЗАНЬХИМСТ, д.№1 8(960)-031-56-34 пред., 8927-030-30-70</t>
  </si>
  <si>
    <t>55.97911071777344; 49.00970458984375</t>
  </si>
  <si>
    <t>28daf2fe-afc9-4300-9ef5-8e470514ca9b</t>
  </si>
  <si>
    <t>Зеленодольской р-н, г. Зеленодольск, ул. Королева 1 а Автовокзал забирать утром</t>
  </si>
  <si>
    <t>55.853240966796875; 48.567317962646484</t>
  </si>
  <si>
    <t>f85d1bd1-1044-4f93-ba32-84fa75f1c1b5</t>
  </si>
  <si>
    <t>Зеленодольск, Столичная ул, д. 30 столовая ЭРА</t>
  </si>
  <si>
    <t>55.85342788696289; 48.56939697265625</t>
  </si>
  <si>
    <t>8522360d-3a14-47c2-b0bc-14364f979d43</t>
  </si>
  <si>
    <t>Зеленодоьский район, г. Зеленодольск, ул. Новостроительная, д. 2/4</t>
  </si>
  <si>
    <t>55.841609954833984; 48.49936294555664</t>
  </si>
  <si>
    <t>2bada5c2-fcf7-43c0-8d84-b732dcb9813b</t>
  </si>
  <si>
    <t>Зеленодоьский р-н, пгт Васильево, ул. Лагерная, д.1Б</t>
  </si>
  <si>
    <t>55.84284210205078; 48.685874938964844</t>
  </si>
  <si>
    <t>ac36fcd7-5cf1-42de-94c8-e806e2ad0095</t>
  </si>
  <si>
    <t>Зеленольский район, г. Зеленодольск, проспект Строителей, д. 62</t>
  </si>
  <si>
    <t>55.86615753173828; 48.560943603515625</t>
  </si>
  <si>
    <t>30f66e19-11a5-4a45-8615-edb1ed9e0a84</t>
  </si>
  <si>
    <t>Зеленольский район, г. Зеленодольск, ул. Королева, д. 26 а (Сталкер)</t>
  </si>
  <si>
    <t>55.86524200439453; 48.54634094238281</t>
  </si>
  <si>
    <t>87ec2d15-ca7e-4e64-a6a0-7364bb53be85</t>
  </si>
  <si>
    <t>с. Осиново, ул. 40 лет Победы, д. 14</t>
  </si>
  <si>
    <t>55.87598419189453; 48.893775939941406</t>
  </si>
  <si>
    <t>Отходообразователи (жилые помещения)</t>
  </si>
  <si>
    <t>Норматив накопления в год</t>
  </si>
  <si>
    <t>Отходообразователи (нежилые помещения)</t>
  </si>
  <si>
    <t>Норматив накопления в год (общий)</t>
  </si>
  <si>
    <t>Среднемесячный объем накопления</t>
  </si>
  <si>
    <t>АКВАМАРИН ООО</t>
  </si>
  <si>
    <t>Береснев Сергей Вячеславович</t>
  </si>
  <si>
    <t>ЗВЕНИГОВСКИЙ МЯСОКОМБИНАТ ООО.АЛЬБИОН-2002 ООО,Пашин Валерий Григорьевич,Николаев Вячеслав Викторович,Морякова Валерия Валерьевна</t>
  </si>
  <si>
    <t>ЗЕЛЕНОДОЛЬСКИЙ ОПЫТНЫЙ ЛЕСХОЗ ГБУ</t>
  </si>
  <si>
    <t>АДЕЛИНА ООО,Алексеева Анна Михайловна,СТОМАТОЛОГИЧЕСКИЙ КАБИНЕТ ВАШ СТОМАТОЛОГ ООО,АЛИТА ООО,</t>
  </si>
  <si>
    <t>АЛАН-ЛТД ООО,ДАРЫ ПРИРОДЫ АО</t>
  </si>
  <si>
    <t>ДОКТОР ДЕНТ ООО,Рулева Наталья Владимировна</t>
  </si>
  <si>
    <t>БК-ИНВЕСТ ООО</t>
  </si>
  <si>
    <t xml:space="preserve">ТАНДЕР АО  Супермаркет </t>
  </si>
  <si>
    <t>АЛЬЯНС РИТЕЙЛ ,УНИВЕРСАЛ ООО</t>
  </si>
  <si>
    <t>МАРТ ООО</t>
  </si>
  <si>
    <t>УМНЫЙ РИТЕЙЛ ООО</t>
  </si>
  <si>
    <t>АДЕЛИНА ООО</t>
  </si>
  <si>
    <t xml:space="preserve">АГРОТОРГ ООО </t>
  </si>
  <si>
    <t>КРЕПОСТЬ ГПК,АВТОМОБИЛИСТ ГСК</t>
  </si>
  <si>
    <t>СТОМАТОЛОГИЧЕСКИЙ КАБИНЕТ ДЕНТАЛ ООО</t>
  </si>
  <si>
    <t>Васильев Геннадий Владимирович</t>
  </si>
  <si>
    <t>Татарстан почтасы,ТД ПОЗИС- ОМИКРОН ООО,</t>
  </si>
  <si>
    <t xml:space="preserve">АЛЬПАРИ-ПОВОЛЖЬЕ ООО,ХОЗЯЮШКА ООО,Романов Алексей Викторович,СБЕРБАНК ПАО,ЗИЛАНТ ООО,АПТЕЧНЫЙ СКЛАД КАЗАНЬ ООО </t>
  </si>
  <si>
    <t>МУЦ АНО ПО,Байзарова Резеда Гумаровна,Зарипова Лилия Анваровна,Закиева Гальсина Салимулловна</t>
  </si>
  <si>
    <t xml:space="preserve">Вафина Гузель Гаделевна, </t>
  </si>
  <si>
    <t>Ибрагимова Лилия Тагировна, Маркин Михаил Викторович, Татарстан почтасы</t>
  </si>
  <si>
    <t>Татарстан почтасы, МБУ "ЦКС "ЗАВОЛЖЬЕ"", ЦБС ЗМР МБУ, АКЗЕГИТОВСКАЯ ООШ ИМ. У. АЛЬМЕЕВА ЗМР РТ МБОУ</t>
  </si>
  <si>
    <t>МБУ "ЦКС "ЗАВОЛЖЬЕ"", ЦБС ЗМР МБУ</t>
  </si>
  <si>
    <t>АЧАСЫРСКАЯ ООШ ЗМР РТ МБОУ</t>
  </si>
  <si>
    <t>МО ЗМР МБУ</t>
  </si>
  <si>
    <t>Татарстан почтасы, МБДОУ "ДЕТСКИЙ САД №8 "ГОЛЧАЧАК" ЗМР РТ"</t>
  </si>
  <si>
    <t>ЦКС АЙШИНСКАЯ МБУ, Абуталипова Фания Аксановна, Ахмадуллина Милауша Ильгизовна, Ахметшина Гульнара Фаргатовна, Сабиров Ильдус Шайхуллович, Тухватуллина Гульнара Фирдависовна, Татарстан почтасы, ЦИТРУСС ООО, БОЛЬШЕКЛЮЧИНСКАЯ СРЕДНЯЯ ОБЩЕОБРАЗОВАТЕЛЬНАЯ ШКОЛА ЗМР РТ МБОУ</t>
  </si>
  <si>
    <t>ЦБС ЗМР МБУ, БОЛЬШЕШИРДАНСКАЯ НОШ - ДС ЗМР РТ МБОУ</t>
  </si>
  <si>
    <t xml:space="preserve">Булатова Гузель Сулеймановна, </t>
  </si>
  <si>
    <t>ЦБС ЗМР МБУ</t>
  </si>
  <si>
    <t>ДЕТСКИЙ САД №44 ЛЕЙСАН МБДОУ</t>
  </si>
  <si>
    <t>Пачков Александр Евгеньевич</t>
  </si>
  <si>
    <t>Татарстан почтасы, ЦБС ЗМР МБУ, НИЖНЕУРАСПУГИНСКАЯ ООШ ЗМР РТ МБОУ</t>
  </si>
  <si>
    <t>АПЕЛЬСИН ООО</t>
  </si>
  <si>
    <t>Шакирова Назлым Фирнатовна</t>
  </si>
  <si>
    <t>Ионова Вероника Викторовна, Закирова Рамзия Закариевна, Исрафилов Ильшат Зулфатович, АЙГУЛЬ ООО</t>
  </si>
  <si>
    <t>Закиева Гальсина Салимулловна</t>
  </si>
  <si>
    <t>ИВВ МВД ООО</t>
  </si>
  <si>
    <t>ТАНДЕР АО  Супермаркет</t>
  </si>
  <si>
    <t>Хуснутдинов Гусман Хасанович,Акрамова Гюзелия Вахитовна,ОКУЛИСТ ООО</t>
  </si>
  <si>
    <t>Козлова Екатерина Леонидовна</t>
  </si>
  <si>
    <t>РИФ ООО</t>
  </si>
  <si>
    <t>Мифтахов Ринат Камилович,Антонов Дмитрий Николаевич</t>
  </si>
  <si>
    <t>Насибуллина Диана Ахатовна</t>
  </si>
  <si>
    <t>Алексеева Анна Михайловна,Галяутдинова Юлия Евгеньевна,ИРМА ООО</t>
  </si>
  <si>
    <t>ЗВЕНИГОВСКИЙ МЯСОКОМБИНАТ ООО</t>
  </si>
  <si>
    <t>Елагина Надежда Викторовна</t>
  </si>
  <si>
    <t>Федченко Светлана Сергеевна</t>
  </si>
  <si>
    <t>Хисматуллин Айрат Зинурович</t>
  </si>
  <si>
    <t>Потапова Наталья Павловна</t>
  </si>
  <si>
    <t>УНИВЕРСАЛ ООО</t>
  </si>
  <si>
    <t>Мотина Валентина Юрьевна</t>
  </si>
  <si>
    <t>Габбасов Юнус Виленович</t>
  </si>
  <si>
    <t>Паратнов Сергей Николаевич</t>
  </si>
  <si>
    <t>Галяутдинова Юлия Евгеньевна,Морякова Валерия Валерьевна</t>
  </si>
  <si>
    <t xml:space="preserve">Идрисова Лейсан Адисовна,Скоромнова Ирина Владимировна,КОПИШОП ООО,Пионтковский Дмитрий Александрович,ТАНДЕР АО  Супермаркет </t>
  </si>
  <si>
    <t>Романов Алексей Викторович</t>
  </si>
  <si>
    <t>ТОРИК ООО</t>
  </si>
  <si>
    <t>Морева Тамара Александровна,АК БАРС БАНК ПАО</t>
  </si>
  <si>
    <t>СТОМАТОЛОГИЯ ООО Зеленодольский район,КОЛЛЕГИЯ АДВОКАТОВ РЕСПУБЛИКИ ТАТАРСТАН ННО,ОПТИКА-ОНЛАЙН ООО ,ВАГА ООО</t>
  </si>
  <si>
    <t>Горелова Татьяна Рюриковна</t>
  </si>
  <si>
    <t>Дьяконова Евгения Николаевна,Хасиятуллов Рустем Рашадович,Федченко Светлана Сергеевна,</t>
  </si>
  <si>
    <t>ПРЕЗИДЕНТ ООО</t>
  </si>
  <si>
    <t>АМИО ООО</t>
  </si>
  <si>
    <t>Татарстан почтасы</t>
  </si>
  <si>
    <t xml:space="preserve">СЕРВИС -БОН ООО,ИНСПЕКЦИЯ ГСН РТ  </t>
  </si>
  <si>
    <t>ЦБС ЗМР МБУ, МБУ "ЦКС "ЗАВОЛЖЬЕ"</t>
  </si>
  <si>
    <t>Татарстан почтасы, Сафиуллина Роза Тафкилевна,КУГЕЕВСКАЯ НОШ - ДС ЗМР РТ МБОУ</t>
  </si>
  <si>
    <t>АЛИТА ООО, ЦБС ЗМР МБУ</t>
  </si>
  <si>
    <t>СВЯЗЬ СНТ Зеленодольский район</t>
  </si>
  <si>
    <t>ЗОЛОТОПРОДУКТ ООО</t>
  </si>
  <si>
    <t>ВОЛЖСКО-УРАЛЬСКАЯ ПРОМЫШЛЕННАЯ АССОЦИАЦИЯ ООО, Пионтковский Дмитрий Александрович, Татарстан почтасы, ЦБС ЗМР МБУ</t>
  </si>
  <si>
    <t>ДНС РИТЕЙЛ ООО, Ефремова Елена Александровна, ТАНДЕР АО  Супермаркет , Идрисова Лейсан Адисовна, СЕВЕРЯНКА ЖСК (по ЕРЦ) , ЗЕЛЕНОДОЛЬСКОЕ ПТС АО , Василенко Сергей Владимирович, ОЛИВИЯ ООО, АПТЕЧНЫЙ СКЛАД КАЗАНЬ ООО, ОТДЕЛ МВД РОССИИ ПО ЗЕЛЕНОДОЛЬСКОМУ РАЙОНУ</t>
  </si>
  <si>
    <t>Хамидуллина Алина Евгеньевна, ЗЕЛЕНОДОЛЬСКАЯ ШКОЛА №2 ГБОУ</t>
  </si>
  <si>
    <t>УМНЫЙ РИТЕЙЛ ООО, АДЕЛИНА ООО</t>
  </si>
  <si>
    <t>МУЦ АНО ПО, Байзарова Резеда Гумаровна, Зарипова Лилия Анваровна</t>
  </si>
  <si>
    <t>ТИМЕР БАНК, Рахимзянова Альфия Кутдусовна, Хайруллин Айрат Гусманович, ГИМНАЗИЯ №3 ЗМР РТ МБОУ</t>
  </si>
  <si>
    <t>Родионов Станислав Викторович, МИР ЗДОРОВЬЯ ООО, Грузкова Ирина Михайловна, АЛЬБИОН-2002 ООО</t>
  </si>
  <si>
    <t>АЛЬФА-М ООО, СБЕРБАНК ПАО , ОТДЕЛ МВД РОССИИ ПО ЗЕЛЕНОДОЛЬСКОМУ РАЙОНУ</t>
  </si>
  <si>
    <t>СТРОНГ ФИРМА ООО , МБДОУ "ДЕТСКИЙ САД ОБЩЕРАЗВИВАЮЩЕГО ВИДА № 23 "ЗОЛОТОЙ КОЛОСОК" ЗМР РТ</t>
  </si>
  <si>
    <t>АЛИТА ООО, УМЦ ПО ГО И ЧС РЕСПУБЛИКИ ТАТАРСТАН</t>
  </si>
  <si>
    <t>Мушарапов Фаяз Гаязетдинович, ООО МЕДИЦИНСКИЙ ЦЕНТР "ЛУЧШИЙ ДОКТОР", Шишина Маргарита Николаевна, Калганова Оксана Ивановна</t>
  </si>
  <si>
    <t xml:space="preserve">УМКА ООО (понуж), АПТЕЧНЫЙ СКЛАД КАЗАНЬ ООО </t>
  </si>
  <si>
    <t>СТАРКЕЙС ООО, ГАУ "СК "МАЯК"</t>
  </si>
  <si>
    <t>ЛИПОВЫЙ ОВРАГ ГПК, УСД В РЕСПУБЛИКЕ ТАТАРСТАН</t>
  </si>
  <si>
    <t>Теплогаз ИТЦ ООО зелен., ТеплоГаз ИТЦ ООО, ОНИКС-ЗЕЛЕНОДОЛЬСК ООО, Уколов Алексей Владимирович, ПРОМПУТЬСНАБЖЕНИЕ Компания ООО, Потапов Михаил Анатольевич, МБУ "СШ №5 "ДЕЛЬФИН" ЗМР РТ</t>
  </si>
  <si>
    <t>Бобров Игорь Викторович, ФОРУМ ООО зелен.</t>
  </si>
  <si>
    <t>АГРОТОРГ ООО, Лабиринт-Волга ООО</t>
  </si>
  <si>
    <t>Кияшко Надежда Васильевна, Закирова Рузалия Хатиповна,Кандакова Татьяна Евгеньевна</t>
  </si>
  <si>
    <t>Василенко Сергей Владимирович, Ефремова Антонина Михайловна</t>
  </si>
  <si>
    <t>Казакова Розалия Диларусовна, ЧАК-ЧАК ООО</t>
  </si>
  <si>
    <t>Абдуллин Анвар Абдулхакович</t>
  </si>
  <si>
    <t>АЛМАЗ ООО (арыш)</t>
  </si>
  <si>
    <t>Фофанова Анастасия Васильевна
ПРОФИ ООО
Решетов Вячеслав Владимирович, ГЛОБУС МАРКЕТ ООО
СБЕРБАНК ПАО,Хафизова Салима Харисовна
НОВОТЕХ ООО
АДЕЛИНА ФИРМА ООО
Сергеева Светлана Николаевна
Шарифуллина Гульсина Бариевна
Васильевский стекольный завод АО,ЭССЕН ПРОДАКШН АГ АО,Татарстан почтасы</t>
  </si>
  <si>
    <t>ЗЕЛЕНОДОЛЬСКОЕ ПТС АО</t>
  </si>
  <si>
    <t>Солодянкин Виктор Геннадьевич, ЦЕНТРОФИНАНС ГРУПП ООО МКК
Серопян Анатолий Захарович
Лабиринт-Волга ООО
ТАНДЕР АО  Супермаркет</t>
  </si>
  <si>
    <t>Крук Валерий Васильевич,ЗОЛОТОПРОДУКТ ООО
ДНС РИТЕЙЛ ООО</t>
  </si>
  <si>
    <t>Татарстан почтасы
СБЕРБАНК ПАО
ВОСТОРГ ООО
ВОСТОРГ ООО
РЕСУРС МУП,ЗВЕНИГОВСКИЙ МЯСОКОМБИНАТ ООО
ЗЕЛЕНОДОЛЬСКОЕ ПТС АО</t>
  </si>
  <si>
    <t xml:space="preserve">РЖД ОАО Эксплуатация зданий и сооружений </t>
  </si>
  <si>
    <t>Нургалеева Халиса Бакиевна</t>
  </si>
  <si>
    <t>Гайнуллин Ильдар Ринатович</t>
  </si>
  <si>
    <t>АПТЕКА ОТЛИЧНАЯ ООО,Казинникова Ирина Алексеевна,Морякова Валерия Валерьевна</t>
  </si>
  <si>
    <t>Валеева Галия Захидовна,ЗВЕНИГОВСКИЙ МЯСОКОМБИНАТ ООО</t>
  </si>
  <si>
    <t>Алексеева Ирина Владимировна,ИРМА ООО</t>
  </si>
  <si>
    <t>Василенко Сергей Владимирович,Музафарова Альфия Валиулловна</t>
  </si>
  <si>
    <t xml:space="preserve">АМИО ООО,Министерство Юстиции РТ </t>
  </si>
  <si>
    <t>Саттаров Наиль Якупович</t>
  </si>
  <si>
    <t>ТАТМЕДИА АО моск.-</t>
  </si>
  <si>
    <t>ЗА РУЛЕМ ООО,Махмутова Земфира Рашидовна,Фахрутдинова Елена Владимировна</t>
  </si>
  <si>
    <t>ТАУИЛЕ СХПК</t>
  </si>
  <si>
    <t>Ганиева Гульнур Харуновна</t>
  </si>
  <si>
    <t>СЕРВИС -БОН ООО</t>
  </si>
  <si>
    <t xml:space="preserve">СБЕРБАНК ПАО </t>
  </si>
  <si>
    <t>САДОВОДЧЕСКОЕ  НЕКОММЕРЧЕСКОЕ ТОВАРИЩЕСТВО  "КРАСНАЯ ГОРКА №2"</t>
  </si>
  <si>
    <t>Озотаев Александр Евгеньевич</t>
  </si>
  <si>
    <t>Федченко Светлана Сергеевна, Татарстан почтасы</t>
  </si>
  <si>
    <t>ЗЕЛЕНОДОЛЬСКАЯ ГОРОДСКАЯ И РАЙОННАЯ ОРГАНИЗАЦИЯ ОБЩЕСТВЕННОЙ ОРГАНИЗАЦИИ ТАТАРСКОЙ РЕСПУБЛИКАНСКОЙ О</t>
  </si>
  <si>
    <t>Боброва Ирина Викторовна, Скоромнова Ирина Владимировна, ИРМА ООО, АЛЬБИОН-2002 ООО</t>
  </si>
  <si>
    <t>Александров Игорь Валерьевич</t>
  </si>
  <si>
    <t>ЕВА ООО</t>
  </si>
  <si>
    <t>ВАШЕ ЗДОРОВЬЕ ООО, Хайруллин Айрат Гусманович, Хуснутдинов Дамир Амирович</t>
  </si>
  <si>
    <t>Кныжев Владимир Викторович</t>
  </si>
  <si>
    <t>Ефремова Елена Александровна</t>
  </si>
  <si>
    <t>Хасиятуллов Рустем Рашадович</t>
  </si>
  <si>
    <t>АЛЬБИОН-2002 ООО</t>
  </si>
  <si>
    <t>СТОМАТОЛОГИЯ ПЛЮС ООО</t>
  </si>
  <si>
    <t xml:space="preserve">ТАТТЕХМЕДФАРМ ГУП </t>
  </si>
  <si>
    <t>Василенко Сергей Владимирович</t>
  </si>
  <si>
    <t>Минуллин Анвар Габбазович</t>
  </si>
  <si>
    <t>Морякова Валерия Валерьевна</t>
  </si>
  <si>
    <t>Ахмадуллин Тимур Рустамович</t>
  </si>
  <si>
    <t>Майсаров Ильфар Равильевич</t>
  </si>
  <si>
    <t>БАРБАРИС ООО, Бирюков Эдуард Викторович, Гоменюк Наталья Леонидовна, Мифтахов Ринат Камилович, МКК РЕНОВАЦИЯ ООО, Сабиров Ленар Риязович</t>
  </si>
  <si>
    <t>ЖИЛСЕРВИС-М ООО</t>
  </si>
  <si>
    <t>ОЛИВИЯ ООО</t>
  </si>
  <si>
    <t>Сабирова Елена Евгеньевна</t>
  </si>
  <si>
    <t xml:space="preserve">АПТЕЧНЫЙ СКЛАД КАЗАНЬ ООО </t>
  </si>
  <si>
    <t>ЛАВАНДА ООО</t>
  </si>
  <si>
    <t>МИР ЗДОРОВЬЯ ООО</t>
  </si>
  <si>
    <t>Вяткин А.Н., Яфизова А.М.</t>
  </si>
  <si>
    <t>АО Зеленодольское ПТС</t>
  </si>
  <si>
    <t>ООО Золотопродукт</t>
  </si>
  <si>
    <t>Гареев З.Ф.</t>
  </si>
  <si>
    <t>Мунина И.В., Тупицын О.В.</t>
  </si>
  <si>
    <t>АО Сетевая компания "Приволжские электрич.сети"</t>
  </si>
  <si>
    <t>Мунина И.В.</t>
  </si>
  <si>
    <t>Гареев З.Ф., ООО ЧАК-ЧАК</t>
  </si>
  <si>
    <t>АО Васильевский стекольный завод</t>
  </si>
  <si>
    <t>Юрченко Н.Е.</t>
  </si>
  <si>
    <t>Шахова С.Г., Вязовые АЛС</t>
  </si>
  <si>
    <t>УГМС РЕСПУБЛИКИ ТАТАРСТАН ФГБУ</t>
  </si>
  <si>
    <t>МБДОУ "ДЕТСКИЙ САД ОБЩЕРАЗВИВАЮЩЕГО ВИДА №51 "ТОПОЛЕК" ЗМР РТ</t>
  </si>
  <si>
    <t>Анохин С.Н., Фунтова О.А.</t>
  </si>
  <si>
    <t>Гордеева Н.Н.</t>
  </si>
  <si>
    <t>Хайруллин А.Г., БК Мода</t>
  </si>
  <si>
    <t>Министерство Юстиции РТ, ОТДЕЛ МВД РОССИИ ПО ЗЕЛЕНОДОЛЬСКОМУ РАЙОНУ, ИСПОЛКОМ НИЖНЕВЯЗОВСКОГО ГП ЗМР РТ</t>
  </si>
  <si>
    <t>ЦБС ЗМР МБУ, МБУ "ЦКС "ЗАВОЛЖЬЕ", Александров Игорь Валерьевич</t>
  </si>
  <si>
    <t>Постникова Светлана Александровна</t>
  </si>
  <si>
    <t>ТД ЕВА</t>
  </si>
  <si>
    <t>ТАТЭНЕРГОСБЫТ АО выс.гора</t>
  </si>
  <si>
    <t>Зиннатуллин Рафис Наилевич</t>
  </si>
  <si>
    <t>Гайнуллин Гусман Агзамович</t>
  </si>
  <si>
    <t xml:space="preserve">АГРОФИРМАРОДИНА ООО, УМКА ООО (понуж), ТРАНЗИТ ООО сетев, ТАНДЕР АО  Супермаркет, Татарстан почтасы, ЦБС ЗМР МБУ, </t>
  </si>
  <si>
    <t xml:space="preserve">ЦКС АЙШИНСКАЯ МБУ, ИСПОЛНИТЕЛЬНЫЙ КОМИТЕТ ОСИНОВСКОГО СЕЛЬСКОГО ПОСЕЛЕНИЯ, </t>
  </si>
  <si>
    <t xml:space="preserve">Михеева Наталья Александровна, МБУ "ОМК "ИСТОК" ЗМР РТ, </t>
  </si>
  <si>
    <t xml:space="preserve">МБДОУ "ДЕТСКИЙ САД №54 "ЗВЁЗДОЧКА" С. ОСИНОВО ЗМР РТ", </t>
  </si>
  <si>
    <t xml:space="preserve">Булатова Лилия Ильфатовна, Давлеева Гульсина Шайхутдиновна, </t>
  </si>
  <si>
    <t xml:space="preserve">Булатова Лилия Ильфатовна, АЛЕНУШКАЗМР РТ МБДОУ № 25, </t>
  </si>
  <si>
    <t xml:space="preserve">Алексеева Эльмира Нагимовна, МБУ "ОМК "ИСТОК" ЗМР РТ, </t>
  </si>
  <si>
    <t>ГУЗЭЛ ООО</t>
  </si>
  <si>
    <t xml:space="preserve">Васильев Геннадий Владимирович, УМКА ООО (понуж), </t>
  </si>
  <si>
    <t xml:space="preserve">Ханафиев Ильхам Даулиевич, ЗЕЛЕНОДОЛЬСКОЕ ЛЕСНИЧЕСТВО ГКУ, Теплогаз ИТЦ ООО зелен., ОНИКС-ЗЕЛЕНОДОЛЬСК ООО, Уколов Алексей Владимирович, ПРОМПУТЬСНАБЖЕНИЕ Компания ООО, Потапов Михаил Анатольевич, </t>
  </si>
  <si>
    <t xml:space="preserve">ООО "БАЗА ОТДЫХА "ДОМИК В ЛЕСУ", </t>
  </si>
  <si>
    <t xml:space="preserve">Дарвина Елизавета Олеговна, </t>
  </si>
  <si>
    <t>Фаляхова Миляуша Маратовна, Гайнулина Алина Назгатовна, Гурьянова Лариса Геннадьевна, Нургалеева Халиса Бакиевна</t>
  </si>
  <si>
    <t>ПОЖАРНАЯ ОХРАНА РЕСПУБЛИКИ ТАТАРСТАН (филиал)</t>
  </si>
  <si>
    <t>УК АКТАЧЫ-К ООО, БАХИС ООО</t>
  </si>
  <si>
    <t xml:space="preserve">АЛКЫН ООО, Никольская Ольга Анатольевна, </t>
  </si>
  <si>
    <t>Киселев Вячеслав Анатольевич</t>
  </si>
  <si>
    <t>ЧАК-ЧАК ООО, Гареев Зуфар Фаридович</t>
  </si>
  <si>
    <t>Хасанова Алиса Нурулловна
КИРМОСПРОД ООО</t>
  </si>
  <si>
    <t>ТЕС ОЙЛ ООО</t>
  </si>
  <si>
    <t>ТАТНЕФТЬ-АЗС ЦЕНТР ООО Казанский филиал</t>
  </si>
  <si>
    <t>ГАРИ БЛИЖНИЕ СНТ</t>
  </si>
  <si>
    <t>ГАРИ-1 СНТ</t>
  </si>
  <si>
    <t>АГРОТОРГ ООО</t>
  </si>
  <si>
    <t>СОЮЗ СВ. ИОАННА ВОИНА ООО</t>
  </si>
  <si>
    <t>ЗЕЛЕНОДОЛЬСКИЙ ХЛЕБОЗАВОД № 1 ООО</t>
  </si>
  <si>
    <t xml:space="preserve">Филиал №7701 Банка ВТБ (ПАО) в г.Москва </t>
  </si>
  <si>
    <t>КОМАРОВА 29 А ТСЖ (по ЕРЦ)</t>
  </si>
  <si>
    <t>РУБИКОН УК ООО (по ЕРЦ)</t>
  </si>
  <si>
    <t>СЕТЕВАЯ КОМПАНИЯ АО "Приволж электр сети"</t>
  </si>
  <si>
    <t>ЗВКС АО</t>
  </si>
  <si>
    <t>ЗЕЛЕНОДОЛЬСКИЙ УПРАВДОМ ПЛЮС УК ООО (по ЕРЦ)</t>
  </si>
  <si>
    <t>ПАО СБЕРБАНК</t>
  </si>
  <si>
    <t>АТМОСФЕРА СНТ</t>
  </si>
  <si>
    <t>70 ЛЕТ ОКТЯБРЯ СНТ</t>
  </si>
  <si>
    <t>АВТОМОБИЛИСТ ДНТ</t>
  </si>
  <si>
    <t>АККОРД СНТ</t>
  </si>
  <si>
    <t>АТМОСФЕРА-2 СНТ</t>
  </si>
  <si>
    <t>ВЕСНА НПО ИМ.В.И.ЛЕНИНА</t>
  </si>
  <si>
    <t>ВОЛЖАНКА СНТ</t>
  </si>
  <si>
    <t>ДВИЖЕНЕЦ СНТ</t>
  </si>
  <si>
    <t>ЗДОРОВЬЕ СНТ</t>
  </si>
  <si>
    <t>КОЖЕВНИК СНТ</t>
  </si>
  <si>
    <t>ФИАЛКА СНТ</t>
  </si>
  <si>
    <t>СНТ СХПП</t>
  </si>
  <si>
    <t>ИМЭНЛЕК СНТ</t>
  </si>
  <si>
    <t>РИАЗ ООО</t>
  </si>
  <si>
    <t>ЛУКОЙЛ-УРАЛНЕФТЕПРОДУКТ ООО</t>
  </si>
  <si>
    <t xml:space="preserve">ЛЕТО ГБУ РЦ </t>
  </si>
  <si>
    <t>Майский ТК ООО</t>
  </si>
  <si>
    <t>ДОМ ТСЖ (по ЕРЦ)</t>
  </si>
  <si>
    <t>СНТ"ЗДОРОВЬЕ-1"</t>
  </si>
  <si>
    <t>УК ЖИЛСЕРВИС ООО</t>
  </si>
  <si>
    <t>ОРЕХОВКА ТСЖ</t>
  </si>
  <si>
    <t>ВОСТОЧНАЯ ОРЕХОВКА ТСЖ</t>
  </si>
  <si>
    <t>ИНДУСТРИАЛЬНЫЙ ПАРК М-7 ООО</t>
  </si>
  <si>
    <t>БАХЕТЛЕ ООО</t>
  </si>
  <si>
    <t xml:space="preserve">Юсупов Санжарбек Юлдашович </t>
  </si>
  <si>
    <t>ЭНЕРГЕТИК-1 СНТ ТСН</t>
  </si>
  <si>
    <t>КМПО АО</t>
  </si>
  <si>
    <t>ПЧЕЛКА СНТ</t>
  </si>
  <si>
    <t>ТЕПЛЫЙ ДОМ УК ООО (по ЕРЦ)</t>
  </si>
  <si>
    <t>АКВАРЕЛИ-2 ТСН (по ЕРЦ)</t>
  </si>
  <si>
    <t>ДОМ №5 ПО ПР.СТРОИТЕЛЕЙ Г.ЗЕЛЕНОДОЛЬСКА ТСЖ</t>
  </si>
  <si>
    <t>ПОЗИС АО (завод им. Серго)</t>
  </si>
  <si>
    <t>ГАСТЕЛЛО,19 ТСЖ (по ЕРЦ)</t>
  </si>
  <si>
    <t>ЗЕЛЕНОДОЛЬСКИЙ ХЛЕБОКОМБИНАТ ЗАО</t>
  </si>
  <si>
    <t>МЕБЕЛЬЩИК СНТ</t>
  </si>
  <si>
    <t>УФСБ РОССИИ ПО РТ</t>
  </si>
  <si>
    <t>НОВОСЁЛ ТСЖ (по ЕРЦ)</t>
  </si>
  <si>
    <t>КОМАРОВА 31 А ТСЖ (по ЕРЦ)</t>
  </si>
  <si>
    <t>КОМАРОВА,31 ТСЖ (по ЕРЦ)</t>
  </si>
  <si>
    <t>РЖД ОАО Эксплуатация зданий и сооружений</t>
  </si>
  <si>
    <t>ТСЖ № 6 (по ЕРЦ)</t>
  </si>
  <si>
    <t>ЧУЛПАН ТСЖ (по ЕРЦ)</t>
  </si>
  <si>
    <t>Ч+J1122:J2195истый город ООО ген.подряд(УПР); ТАНДЕР АО  Супермаркет</t>
  </si>
  <si>
    <t>КЕДР ТСЖ</t>
  </si>
  <si>
    <t xml:space="preserve">ТАНДЕР АО Распределительный центр </t>
  </si>
  <si>
    <t>ТСЖ №3 (по ЕРЦ)</t>
  </si>
  <si>
    <t>ПЕРВОМАЙСКАЯ 9 ТСН</t>
  </si>
  <si>
    <t>АКВАРЕЛИ 5 ТСН (по ЕРЦ)</t>
  </si>
  <si>
    <t>ПАРТНЕРЫ ТСЖ (по ЕРЦ)</t>
  </si>
  <si>
    <t>ЖСК №5</t>
  </si>
  <si>
    <t>СТЕПНАЯ ТСЖ (по ЕРЦ) (ЧГ)</t>
  </si>
  <si>
    <t>СИБИРЯК ЖСК (по ЕРЦ)</t>
  </si>
  <si>
    <t>ПРОСПЕКТ ТСЖ (по ЕРЦ)</t>
  </si>
  <si>
    <t>ПОЛЮС ООО ПКФ</t>
  </si>
  <si>
    <t xml:space="preserve">ВОЛЖСКИЕ ЗОРИ ДНТ </t>
  </si>
  <si>
    <t>ВОЛГА САД №1 ДНТ</t>
  </si>
  <si>
    <t>ИВУШКА ДНТ</t>
  </si>
  <si>
    <t>60 ЛЕТ ОКТЯБРЯ СНТ</t>
  </si>
  <si>
    <t>ВАСИЛЬЕВО-1 СНТ</t>
  </si>
  <si>
    <t>ВОЛГА" ВАСИЛЬЕВСКОГО ПОССОВЕТА СНТ</t>
  </si>
  <si>
    <t>ИСКРА СНТ</t>
  </si>
  <si>
    <t>МАЛАХИТ СНТ</t>
  </si>
  <si>
    <t>МИРАЖ СНТ</t>
  </si>
  <si>
    <t>РАССВЕТ 2 СНТ</t>
  </si>
  <si>
    <t>КАПО ИМ. С. П. ГОРБУНОВА СНТ САД № 3</t>
  </si>
  <si>
    <t>СИНТЕЗ СНТ</t>
  </si>
  <si>
    <t>СТРОИТЕЛЬ-2 СНТ</t>
  </si>
  <si>
    <t>КМПО ОАО СНТ</t>
  </si>
  <si>
    <t>ГАЗПРОМ ТРАНСГАЗ КАЗАНЬ ООО</t>
  </si>
  <si>
    <t xml:space="preserve">ДНС РИТЕЙЛ ООО     </t>
  </si>
  <si>
    <t xml:space="preserve">КНИТУ ФГБОУ ВО (основной) </t>
  </si>
  <si>
    <t>ВЕТЕРАНОВ ВОЙНЫ И ТРУДА ДНТ</t>
  </si>
  <si>
    <t>ДУБКИ-2 СНТ</t>
  </si>
  <si>
    <t>ЯГОДКА-2 СНТ</t>
  </si>
  <si>
    <t>ОЗОН СНТ</t>
  </si>
  <si>
    <t>КАЗАНСКОЕ ОКБ СОЮЗ АО</t>
  </si>
  <si>
    <t>БЕРЕЗКА-2 СНТ ЗАВОДА ИМЕНИ СЕРГО</t>
  </si>
  <si>
    <t>АТЛАШКИНО-2 ЗАВОДА ИМ.ГОРЬКОГО СНТ</t>
  </si>
  <si>
    <t>АТЛАШКИНО-1 СНТ</t>
  </si>
  <si>
    <t>ГАРИ-2 СНТ</t>
  </si>
  <si>
    <t>ПРЕМИУМ СЕРВИС ООО</t>
  </si>
  <si>
    <t>ЗЕЛЕНОДОЛЬСКИЙ ФОНД "ПРАВОПОРЯДОК"</t>
  </si>
  <si>
    <t>ПРОМЭНЕРГО ООО Зеленодольский район</t>
  </si>
  <si>
    <t>Тимергалеева Рузиля Равильевна</t>
  </si>
  <si>
    <t>ЭССЕН ПРОДАКШН АГ АО</t>
  </si>
  <si>
    <t>Казымов Абдулрагим Аслан Оглы</t>
  </si>
  <si>
    <t>ИСПОЛНИТЕЛЬНЫЙ КОМИТЕТ ГОРОДА ЗЕЛЕНОДОЛЬСК</t>
  </si>
  <si>
    <t>АВИСТА-2 ООО</t>
  </si>
  <si>
    <t>ТЕХСТРОЙСЕРВИС ООО</t>
  </si>
  <si>
    <t>ТАН ООО</t>
  </si>
  <si>
    <t>КНИТУ-КАИ Зеленодольск</t>
  </si>
  <si>
    <t>Аглямов Айрат Ильдусович</t>
  </si>
  <si>
    <t>РКПБ им. академика. В.М. Бехтерева ГАУЗ</t>
  </si>
  <si>
    <t>ООШ №17 ИМ. Н.А. КАТИНА ЗМР РТ МБОУ</t>
  </si>
  <si>
    <t>Климакова Инна Георгиевна</t>
  </si>
  <si>
    <t>Ахметзянова Ляйсан Фердинантовна</t>
  </si>
  <si>
    <t>ЗЕЛЕНОДОЛЬСКИЙ ЗАВОД ИМЕНИ А.М. ГОРЬКОГО АО</t>
  </si>
  <si>
    <t>УК ЖИЛКОМПЛЕКС ООО</t>
  </si>
  <si>
    <t>Садуллоев Нурулло Махмадиевич</t>
  </si>
  <si>
    <t>ТД ПОЗИС- ОМИКРОН ООО</t>
  </si>
  <si>
    <t>ФАРМГРУПП ООО</t>
  </si>
  <si>
    <t>Лазенкова Нина Ивановна</t>
  </si>
  <si>
    <t>ЗФЗ. АО</t>
  </si>
  <si>
    <t>Хайруллин Айрат Гусманович</t>
  </si>
  <si>
    <t>ЗМК АО</t>
  </si>
  <si>
    <t>ИСТРОМ-С ООО</t>
  </si>
  <si>
    <t>КД ООО</t>
  </si>
  <si>
    <t>ТИМЕРХАН ООО Зеленодольский район</t>
  </si>
  <si>
    <t>ЗЕЛЕНОДОЛЬСК КРОВЛЯ ООО</t>
  </si>
  <si>
    <t>ПСК ООО</t>
  </si>
  <si>
    <t>Бахронов Исроилджон Шарифхуджаевич</t>
  </si>
  <si>
    <t>Ермолаева Евгения Петровна</t>
  </si>
  <si>
    <t>ЗЕЛЕНОДОЛЬСКОЕ ПКБ АО</t>
  </si>
  <si>
    <t>ЗПАТП ООО</t>
  </si>
  <si>
    <t>ДАНИЛА МАСТЕР ООО</t>
  </si>
  <si>
    <t>Чураков Сергей Викторович</t>
  </si>
  <si>
    <t>ТАТРЕГИОНМЕТАЛЛ ООО</t>
  </si>
  <si>
    <t>Николаев Дмитрий Валерьевич</t>
  </si>
  <si>
    <t>СШ № 6 (БРИГАНТИНА) ЗМР РТ МБУ</t>
  </si>
  <si>
    <t>Тарасов Юрий Николаевич</t>
  </si>
  <si>
    <t>ПКФ  ПОЛЮС- АЛЬФА ООО</t>
  </si>
  <si>
    <t>ОНИКС ООО</t>
  </si>
  <si>
    <t>ДОРСЕРВИС ЗАО</t>
  </si>
  <si>
    <t>Калганова Оксана Ивановна</t>
  </si>
  <si>
    <t>Примеров Валерий Степанович</t>
  </si>
  <si>
    <t>Мушарапов Фаяз Гаязетдинович</t>
  </si>
  <si>
    <t>УСК ТЕПЛОГАЗ ООО</t>
  </si>
  <si>
    <t>САНРАЙЗ ООО НПО</t>
  </si>
  <si>
    <t>ГБУ МФЦ В РЕСПУБЛИКЕ ТАТАРСТАН</t>
  </si>
  <si>
    <t>ГБУ "РЦ "ИДЕЛЬ"</t>
  </si>
  <si>
    <t>УСД В РЕСПУБЛИКЕ ТАТАРСТАН</t>
  </si>
  <si>
    <t>ТАИФ-НК АЗС ООО</t>
  </si>
  <si>
    <t>Федорова Оксана Павловна</t>
  </si>
  <si>
    <t>ЗЗПП ЭРА ООО</t>
  </si>
  <si>
    <t>ТРАНЗИТСИТИ ООО</t>
  </si>
  <si>
    <t>Курганов Дмитрий Михайлович</t>
  </si>
  <si>
    <t>Ращепкин Тимур Владимирович</t>
  </si>
  <si>
    <t>Краев Владислав Евгеньевич</t>
  </si>
  <si>
    <t>ТАТТЕЛЕКОМ ПАО</t>
  </si>
  <si>
    <t>ФЕНИКС ООО</t>
  </si>
  <si>
    <t>ПКФ СИНГЕР ООО</t>
  </si>
  <si>
    <t>ИРБИС-БУНКЕР ООО</t>
  </si>
  <si>
    <t>ПЗХР ООО</t>
  </si>
  <si>
    <t>ТЦ ПЕЛИКАН ООО</t>
  </si>
  <si>
    <t>РАНЛАЙН+ ООО</t>
  </si>
  <si>
    <t>ЖИЛТЕХСЕРВИС ООО</t>
  </si>
  <si>
    <t>Хамзин Рустем Ильгизович</t>
  </si>
  <si>
    <t>ИСПОЛНИТЕЛЬНЫЙ КОМИТЕТ ОСИНОВСКОГО СЕЛЬСКОГО ПОСЕЛЕНИЯ</t>
  </si>
  <si>
    <t>ДИМ АО</t>
  </si>
  <si>
    <t>ИСПОЛНИТЕЛЬНЫЙ КОМИТЕТ НУРЛАТСКОГО СЕЛЬСКОГО ПОСЕЛЕНИЯ</t>
  </si>
  <si>
    <t>МОСТАФ НАО</t>
  </si>
  <si>
    <t>ДРУЖБА СНТ зел.к</t>
  </si>
  <si>
    <t>ИСПОЛНИТЕЛЬНЫЙ КОМИТЕТ АЙШИНСКОГО СЕЛЬСКОГО ПОСЕЛЕНИЯ</t>
  </si>
  <si>
    <t>БЕСТ ГЛЭМП ООО</t>
  </si>
  <si>
    <t>ОТДЕЛ МВД РОССИИ ПО ЗЕЛЕНОДОЛЬСКОМУ РАЙОНУ</t>
  </si>
  <si>
    <t>ООО "СК "БАТЫР"</t>
  </si>
  <si>
    <t>ИДЕЛЬ САДОВОДЧЕСКОЕ НЕКОММЕРЧЕСКОЕ ТОВАРИЩЕСТВО</t>
  </si>
  <si>
    <t>РЕСУРС МУП</t>
  </si>
  <si>
    <t>БЕРЕЗКА ВАСИЛЬЕВСКОГО ПОСЕЛКОВОГО СОВЕТА СНТ</t>
  </si>
  <si>
    <t>БЕРЕЗКА СНТ Зелен.</t>
  </si>
  <si>
    <t>ВЕСНА СНТ  Зеленодольского района</t>
  </si>
  <si>
    <t>ДРУЖБА СНТ Васильево</t>
  </si>
  <si>
    <t>САДОВОДЧЕСКОЕ НЕКОММЕРЧЕСКОЕ ТОВАРИЩЕСТВО САД № 6 "ЛЕСНОЙ"</t>
  </si>
  <si>
    <t>ЛЕТО С/Т</t>
  </si>
  <si>
    <t>ЛОКОМОТИВ САДОВОДЧЕСКОЕ НЕКОММЕРЧЕСКОЕ ТОВАРИЩЕСТВО</t>
  </si>
  <si>
    <t>МЕХОВЩИК-2 СН ТСН</t>
  </si>
  <si>
    <t>ПОЛЯНКА СНТ Зеленодольский район</t>
  </si>
  <si>
    <t>РЯБИНУШКА СНТ</t>
  </si>
  <si>
    <t>САДОВОДЧЕСКОЕ НЕКОММЕРЧЕСКОЕ ТОВАРИЩЕСТВО " СОЛНЕЧНЫЙ"</t>
  </si>
  <si>
    <t>ВАСИЛЬЕВСКАЯ СОШ №3 ЗМР РТ МБОУ</t>
  </si>
  <si>
    <t>НЕКОММЕРЧЕСКОЕ САДОВОДЧЕСКОЕ ОБЩЕСТВО "МАЙСКИЙ " САНАТОРИЙ "ВАСИЛЬЕВСКИЙ"</t>
  </si>
  <si>
    <t>ИСПОЛНИТЕЛЬНЫЙ КОМИТЕТ ПОСЕЛКА ГОРОДСКОГО ТИПА ВАСИЛЬЕВО</t>
  </si>
  <si>
    <t>МБДОУ "ДЕТСКИЙ САД №40 "СОЛНЫШКО"</t>
  </si>
  <si>
    <t>УНИДОМ ООО</t>
  </si>
  <si>
    <t>Дятлова Марина Викторовна</t>
  </si>
  <si>
    <t>Смирнов Евгений Валерьевич</t>
  </si>
  <si>
    <t>Бахтиярова Альфия Рухулловна</t>
  </si>
  <si>
    <t>Биннатова Яна Биннатовна</t>
  </si>
  <si>
    <t>Фролова Ирина Александровна</t>
  </si>
  <si>
    <t>Данилова Марина Геннадьевна</t>
  </si>
  <si>
    <t>ВОСТОРГ ООО</t>
  </si>
  <si>
    <t>РУСАЛКО 7 ООО</t>
  </si>
  <si>
    <t>ВАСИЛЬЕВСКАЯ КШИ ИМ. ГЕРОЯ СОВЕТСКОГО СОЮЗА Н. ВОЛОСТНОВА ГБОУ</t>
  </si>
  <si>
    <t>Смекалов Александр Анатольевич (Шрин-Сити)</t>
  </si>
  <si>
    <t>Антонова Ирина Юрьевна</t>
  </si>
  <si>
    <t>МБДОУ "ДЕТСКИЙ САД №35 "БЕРЕЗКА" ЗМР РТ"</t>
  </si>
  <si>
    <t>РАИФСКОЕ СУВУ РАИФСКОЕ СПЕЦИАЛЬНОЕ УЧЕБНО-ВОСПИТАТЕЛЬНОЕ УЧРЕЖДЕНИЕ ЗАКРЫТОГО ТИПА, РАИФСКОЕ СУВУ, Ф</t>
  </si>
  <si>
    <t>Логунов Дмитрий Ильдарович</t>
  </si>
  <si>
    <t>АВАЛОН ПРОДАКШН ООО</t>
  </si>
  <si>
    <t>ТД ЕВА ООО</t>
  </si>
  <si>
    <t>ВОЛЖАНИН ООО</t>
  </si>
  <si>
    <t>МУЛЬТИПЛАСТ ООО</t>
  </si>
  <si>
    <t>СПРИНГ  ЗАО</t>
  </si>
  <si>
    <t>ДЕЛТРАК ООО</t>
  </si>
  <si>
    <t>ТЛ ПЛЮС ООО</t>
  </si>
  <si>
    <t>ЩУРЯЧИЙ СНТ</t>
  </si>
  <si>
    <t>УК ОКТЯБРЬСКИЙ ООО</t>
  </si>
  <si>
    <t>Сарвартдинова Татьяна Николаевна</t>
  </si>
  <si>
    <t>Кузнецов Евгений Владимирович</t>
  </si>
  <si>
    <t>ИК ОКТЯБРЬСКОГО СП</t>
  </si>
  <si>
    <t>ООО "БАЗА ОТДЫХА "ДОМИК В ЛЕСУ"</t>
  </si>
  <si>
    <t>ГУДАКЕН ООО</t>
  </si>
  <si>
    <t>ЛУКОЙЛ-ЦЕНТРНЕФТЕПРОДУКТ ООО</t>
  </si>
  <si>
    <t>ЭНЕРГОИННОВАЦИИ ООО</t>
  </si>
  <si>
    <t>ОРЦ ЗЕЛЕНОДОЛЬСК ООО</t>
  </si>
  <si>
    <t>ДАРПИКС ООО</t>
  </si>
  <si>
    <t>ГК РУСО ООО</t>
  </si>
  <si>
    <t>Зайнуллин Марат Хамитович</t>
  </si>
  <si>
    <t>ЧАК-ЧАК ООО</t>
  </si>
  <si>
    <t>ВОЛГАДОРСТРОЙ ООО</t>
  </si>
  <si>
    <t>РКНД МЗ РТ ГАУЗ</t>
  </si>
  <si>
    <t>ИСПОЛНИТЕЛЬНЫЙ КОМИТЕТ БОЛЬШЕКЛЮЧИНСКОГО СЕЛЬСКОГО ПОСЕЛЕНИЯ</t>
  </si>
  <si>
    <t>ИСПОЛКОМ БОЛЬШЕКУРГУЗИНСКОГО СЕЛЬСКОГО ПОСЕЛЕНИЯ</t>
  </si>
  <si>
    <t>ИПЛЕ ООО</t>
  </si>
  <si>
    <t>ИСПОЛНИТЕЛЬНЫЙ КОМИТЕТ БОЛЬШЕЯКИНСКОГО СЕЛЬСКОГО ПОСЕЛЕНИЯ</t>
  </si>
  <si>
    <t>Ситдиков Ильдар Рустамович</t>
  </si>
  <si>
    <t>БОЛЬШЕЯКИНСКАЯ ООШ ЗМР РТ МБОУ</t>
  </si>
  <si>
    <t>СОВЕТ УТЯШКИНСКОГО СЕЛЬСКОГО ПОСЕЛЕНИЯ</t>
  </si>
  <si>
    <t>ООО "ТД "ПОЛИАЭРПАК"</t>
  </si>
  <si>
    <t>МОЛВИНСКАЯ ООШ ЗМР РТ МБОУ</t>
  </si>
  <si>
    <t>ИСПОЛНИТЕЛЬНЫЙ КОМИТЕТ ЗЕЛЕНОДОЛЬСКОГО МУНИЦИПАЛЬНОГО РАЙОНА</t>
  </si>
  <si>
    <t>УК БАРС ФМ ООО</t>
  </si>
  <si>
    <t>СТРОИТЕЛЬ РАБОЧИХ И СЛУЖАЩИХ ТРЕСТА КАЗАНЬХИМСТРОЙ САДОВОДЧЕСКОЕ НЕКОММЕРЧЕСКОЕ ТОВАРИЩЕСТВО</t>
  </si>
  <si>
    <t>БЕРЕЗКА СНТ Осиново</t>
  </si>
  <si>
    <t>Осиново УК  ООО (по ЕРЦ)</t>
  </si>
  <si>
    <t>МБДОУ "ДЕТСКИЙ САД № 24 "ВАСИЛЬКИ" С.ОСИНОВО</t>
  </si>
  <si>
    <t>ОТК ООО</t>
  </si>
  <si>
    <t>ЛИЦЕЙ ИМ. В.В. КАРПОВА С. ОСИНОВО ЗМР РТ МБОУ</t>
  </si>
  <si>
    <t>Чисты+J640:J2190й город ООО ген.подряд(УПР); МБДОУ "ДЕТСКИЙ САД №54 "ЗВЁЗДОЧКА" С. ОСИНОВО ЗМР РТ"</t>
  </si>
  <si>
    <t>ЭЛИСС ООО (по ЕРЦ) .</t>
  </si>
  <si>
    <t>ТФК КАМАЗ АО Зеленодольский район</t>
  </si>
  <si>
    <t>МБДОУ "ДЕТСКИЙ САД №53 "РАДОСТЬ" С.ОСИНОВО ЗМР РТ"</t>
  </si>
  <si>
    <t>ТОРГОВЫЙ ДОМ ПЕРЕКРЕСТОК АО</t>
  </si>
  <si>
    <t>САФИН РИНАЛЬ РАЗИНОВИЧ ИП</t>
  </si>
  <si>
    <t>ТЭКИ ООО</t>
  </si>
  <si>
    <t>ЯЛ СНТ</t>
  </si>
  <si>
    <t>ВБ ВОСТОК ООО</t>
  </si>
  <si>
    <t>ТДК ООО</t>
  </si>
  <si>
    <t>ТК ЭПИ ООО</t>
  </si>
  <si>
    <t>ФЕРРОНОРДИК МАШИНЫ ООО</t>
  </si>
  <si>
    <t>ФЛОТ СЕРВИС ООО</t>
  </si>
  <si>
    <t>САДОВОДЧЕСКОЕ НЕКОММЕРЧЕСКОЕ ТОВАРИЩЕСТВО "БЕРЕЗКА" МИНИСТЕРСТВА ФИНАНСОВ РТ</t>
  </si>
  <si>
    <t>МЕРКУРИЙ ООО зелен.</t>
  </si>
  <si>
    <t>АТМОСФЕРА КОМФОРТА ООО</t>
  </si>
  <si>
    <t>АКВАРЕЛИ-3 ТСН  (по ЕРЦ)</t>
  </si>
  <si>
    <t>ДАЛЬНИЙ САДОВОДЧЕСКОЕ НЕКОММЕРЧЕСКОЕ ТОВАРИЩЕСТВО</t>
  </si>
  <si>
    <t>ООО "УПРАВЛЯЮЩАЯ КОМПАНИЯ "ТЕХНОПОЛИС "НОВАЯ ТУРА""</t>
  </si>
  <si>
    <t>ООО "СК "РОСТВЕРК"</t>
  </si>
  <si>
    <t>ВОЛЖАНКА ТСЖ (по ЕРЦ)</t>
  </si>
  <si>
    <t>Якупов Рамиль Абдулкасимович</t>
  </si>
  <si>
    <t>ТОРГСЕРВИС 116 ООО</t>
  </si>
  <si>
    <t>ФМК ООО</t>
  </si>
  <si>
    <t>ООО "МТК " АК БАРС"</t>
  </si>
  <si>
    <t>Григорьев Сергей Васильевич</t>
  </si>
  <si>
    <t>ЗЕЛЕНОДОЛЬСКИЙ ДОМ-ИНТЕРНАТ, ПРЕДНАЗНАЧЕННЫЙ ДЛЯ ГРАЖДАН, ИМЕЮЩИХ ПСИХИЧЕСКИЕ РАССТРОЙСТВА ГАУСО</t>
  </si>
  <si>
    <t>САЛАВАТ КУПЕРЕ УК ООО</t>
  </si>
  <si>
    <t>АЙБОЛИТ-ЗЕЛЕНОДОЛЬСК ООО МЦ</t>
  </si>
  <si>
    <t>ЗЕЛЕНОДОЛЬСКОЕ МЕДИЦИНСКОЕ УЧИЛИЩЕ ГАПОУ</t>
  </si>
  <si>
    <t>ЗМК ГАПОУ</t>
  </si>
  <si>
    <t>ГАЗПРОМ ГАЗОМОТОРНОЕ ТОПЛИВО ООО</t>
  </si>
  <si>
    <t>РАДУЖНЫЙ УК ООО (по ЕРЦ)</t>
  </si>
  <si>
    <t>ДАРЫ ПРИРОДЫ АО</t>
  </si>
  <si>
    <t>КАРИ ООО</t>
  </si>
  <si>
    <t>ДМШ Г.ЗЕЛЕНОДОЛЬСКА РТ МБУ ДО</t>
  </si>
  <si>
    <t>ГАУСО "РЦДПОВ "ДОВЕРИЕ"</t>
  </si>
  <si>
    <t>Носков Андрей Николаевич</t>
  </si>
  <si>
    <t>БЭСТ ПРАЙС ООО</t>
  </si>
  <si>
    <t>Григорьева Лариса Сергеевна</t>
  </si>
  <si>
    <t>Чимов Олег Валентинович</t>
  </si>
  <si>
    <t>АЛАН-ЛТД ООО</t>
  </si>
  <si>
    <t>МНОГОПРОФИЛЬНЫЙ ЛИЦЕЙ №18 ИМЕНИ М.В. ЛОМОНОСОВА ЗМР РТ МБОУ</t>
  </si>
  <si>
    <t>МБДОУ "ДЕТСКИЙ САД №34 "ГУЛЬЧЕЧЕК"</t>
  </si>
  <si>
    <t>ДОМ МЕБЕЛИ ООО</t>
  </si>
  <si>
    <t>НК АРКОН ООО</t>
  </si>
  <si>
    <t>МБДОУ "ДЕТСКИЙ САД ОБЩЕРАЗВИВАЮЩЕГО ВИДА № 11 "АНТОШКА" ЗМР РТ</t>
  </si>
  <si>
    <t>Хайруллина Оксана Валерьевна</t>
  </si>
  <si>
    <t>БАСТИОН ТСЖ</t>
  </si>
  <si>
    <t>УК СОЮЗ ООО</t>
  </si>
  <si>
    <t>Лаптева Наталья Викторовна</t>
  </si>
  <si>
    <t>РКПД ГАУЗ Зеленодольский филиал</t>
  </si>
  <si>
    <t>Бирюкова Наиля Саяровна</t>
  </si>
  <si>
    <t>Валеев Роман Маратович</t>
  </si>
  <si>
    <t>ТАБЫШ ООО</t>
  </si>
  <si>
    <t>ТОРГСЕРВИС 16 ООО</t>
  </si>
  <si>
    <t>Набиев Акиф Боюкага Оглы</t>
  </si>
  <si>
    <t>УК ЗЕЛЁНОЕ ООО</t>
  </si>
  <si>
    <t>ЗМТ МБУ</t>
  </si>
  <si>
    <t>ТЕРНОПОЛЬ ООО</t>
  </si>
  <si>
    <t>ЦКИНТ ИМ. ГОРЬКОГО МБУ</t>
  </si>
  <si>
    <t>ЛАВАШ ООО Зеленодольский район</t>
  </si>
  <si>
    <t>РЕСТОРАН В ЗЕЛЕНОДОЛЬСКЕ ООО</t>
  </si>
  <si>
    <t>ООО "ЦН "АРБАТ"</t>
  </si>
  <si>
    <t>Лукоянова Ирина Сергеевна</t>
  </si>
  <si>
    <t>Шевлюга Елена Борисовна</t>
  </si>
  <si>
    <t>ЦЖКУ МИНОБОРОНЫ РОССИИ ФГБУ Зеленодольский район</t>
  </si>
  <si>
    <t>НПЦ ПЛАСТМАСС ООО</t>
  </si>
  <si>
    <t>ЛСЧАЙКА НП</t>
  </si>
  <si>
    <t>БАШНЕФТЬ-РОЗНИЦА ООО</t>
  </si>
  <si>
    <t>ЯХТ-КЛУБ ДЕЛЬФИН АНО</t>
  </si>
  <si>
    <t>ТАТПРОМХОЛОД ООО</t>
  </si>
  <si>
    <t>ЗМК ООО</t>
  </si>
  <si>
    <t>ЭНЕРГОРАЗВИТИЕ ООО ИЦ</t>
  </si>
  <si>
    <t>ЗЕЛЕНЫЙ ДОЛ ЦОТ ООО</t>
  </si>
  <si>
    <t>КРИСТАЛЛ-ХОЛОД ООО</t>
  </si>
  <si>
    <t>ТКПК ООО</t>
  </si>
  <si>
    <t>СИАЛОН ООО</t>
  </si>
  <si>
    <t>ЗМПК ДАЛЬ-КАМА ООО</t>
  </si>
  <si>
    <t>Сафина Луиза Наильевна</t>
  </si>
  <si>
    <t>ООО МЕДИЦИНСКИЙ ЦЕНТР "ЛУЧШИЙ ДОКТОР"</t>
  </si>
  <si>
    <t>МАУ "СШ "ЛЕДОКОЛ" ЗМР РТ</t>
  </si>
  <si>
    <t>ГАУ "СК "МАЯК"</t>
  </si>
  <si>
    <t>УК ЖИЛИЩНЫЙ ФОНД ООО</t>
  </si>
  <si>
    <t>МБДОУ "ДЕТСКИЙ САД №10 "СОЗВЕЗДИЕ" ЗМР РТ"</t>
  </si>
  <si>
    <t>МБДОУ "ДЕТСКИЙ САД № 55 "КИЛЭЧЭК" ЗМР РТ"</t>
  </si>
  <si>
    <t>МПРО ПРИХОД СВЯТОГО АПОСТОЛА АНДРЕЯ ПЕРВОЗВАННОГО Г.ЗЕЛЕНОДОЛЬСКА РТ КАЗАНСКОЙ ЕПАРХИИ РПЦ (МП)</t>
  </si>
  <si>
    <t>МЦ РТ ГБУ</t>
  </si>
  <si>
    <t>РЕГИОН-ПРОНТЕХ ООО</t>
  </si>
  <si>
    <t>ЭРА ЗП АО</t>
  </si>
  <si>
    <t>КАМАВТОЦЕНТР ООО</t>
  </si>
  <si>
    <t>ФОРУМ ООО зелен.</t>
  </si>
  <si>
    <t>ЖИЛИЩНЫЙ КООПЕРАТИВ №4 (по ЕРЦ)</t>
  </si>
  <si>
    <t>ГАЗПРОМ СЖИЖЕННЫЙ ГАЗ ООО</t>
  </si>
  <si>
    <t>ЗЕЛЕНОДОЛЬСКОЕ РГВО ГБУ</t>
  </si>
  <si>
    <t>ЗЕЛЕНОДОЛЬСКАЯ МО РОГО ДОСААФ РТ</t>
  </si>
  <si>
    <t>УНИВЕРМАГ ООО</t>
  </si>
  <si>
    <t>ДЕТСКИЙ САД №30 КОРАБЛИК ЗМР РТ МБДОУ</t>
  </si>
  <si>
    <t>МЕГАН ООО</t>
  </si>
  <si>
    <t>СВЯЗЬ ПЕТРОЛЕУМ ООО</t>
  </si>
  <si>
    <t>ГЛАВНОЕ УПРАВЛЕНИЕ МЧС РОССИИ ПО РЕСПУБЛИКЕ ТАТАРСТАН</t>
  </si>
  <si>
    <t>ДШИ Г.ЗЕЛЕНОДОЛЬСКА РТ МБУ ДО</t>
  </si>
  <si>
    <t>СОВЕТ РАИФСКОГО СЕЛЬСКОГО ПОСЕЛЕНИЯ</t>
  </si>
  <si>
    <t>ДРУЖБА СНТ Зелен</t>
  </si>
  <si>
    <t>ЗАГОРОДНЫЙ КЛУБ УК ООО</t>
  </si>
  <si>
    <t>УК ОРЕХОВКА ООО</t>
  </si>
  <si>
    <t>ЯЛ ГОРОДСКОЙ ЦЕНТР</t>
  </si>
  <si>
    <t>ОЗОН ВОЛГА ООО</t>
  </si>
  <si>
    <t>КОЛОС-2 СНТ</t>
  </si>
  <si>
    <t>ИСПЫТАТЕЛЬНЫЙ ЦЕНТР ВЕКТОР ООО</t>
  </si>
  <si>
    <t>ВАСИЛЬЕВСКИЙ ХЛЕБОЗАВОД АО</t>
  </si>
  <si>
    <t>ИСПОЛНИТЕЛЬНЫЙ КОМИТЕТ НОВОПОЛЬСКОГО СЕЛЬСКОГО ПОСЕЛЕНИЯ</t>
  </si>
  <si>
    <t>САДОВОДЧЕСКОЕ НЕКОММЕРЧЕСКОЕ ТОВАРИЩЕСТВО "ВОДНЫЙ"</t>
  </si>
  <si>
    <t>ЖЕЛЕЗНОДОРОЖНИК СНТ</t>
  </si>
  <si>
    <t>КАЕНЛЫК СНТ</t>
  </si>
  <si>
    <t>НЕФТЯНИК СНТ</t>
  </si>
  <si>
    <t>НИВА СНТ</t>
  </si>
  <si>
    <t>ПОДЛЕСНОЕ САДОВОДЧЕСКОЕ НЕКОММЕРЧЕСКОЕ ТОВАРИЩЕСТВО</t>
  </si>
  <si>
    <t>САДОВОДЧЕСКОЕ НЕКОММЕРЧЕСКОЕ ТОВАРИЩЕСТВО "РАДУГА"</t>
  </si>
  <si>
    <t>РАДУГА СНТ КГУ Зеленодольский район</t>
  </si>
  <si>
    <t>РАДУГА СНТ МВД РТ Зеленодольский район</t>
  </si>
  <si>
    <t>САДОВОДЧЕСКОЕ НЕКОММЕРЧЕСКОЕ ТОВАРИЩЕСТВО "ТЕКСТИЛЬЩИК"</t>
  </si>
  <si>
    <t>ВОСХОД СНТ Зеленодольский район</t>
  </si>
  <si>
    <t>САДОВОДЧЕСКОЕ НЕКОММЕРЧЕСКОЕ ТОВАРИЩЕСТВО "ДУБРАВУШКА"</t>
  </si>
  <si>
    <t>ЗАРЯ СНТ зелен.</t>
  </si>
  <si>
    <t>Мехтиев Турхан Али Оглы</t>
  </si>
  <si>
    <t>ТК ЛЕТО ООО</t>
  </si>
  <si>
    <t>МБДОУ "ДЕТСКИЙ САД ОБЩЕРАЗВИВАЮЩЕГО ВИДА № 36 "СОСЕНКА" ЗМР РТ"</t>
  </si>
  <si>
    <t>ДЕТСКИЙ САД КОМБИНИРОВАННОГО ВИДА №37 ВАСИЛЕК ЗМР РТ МБДОУ</t>
  </si>
  <si>
    <t>МОСТОПОЕЗД-33 ООО</t>
  </si>
  <si>
    <t>ДЕТСКИЙ САД №38 МБДОУ</t>
  </si>
  <si>
    <t>ИСПОЛНИТЕЛЬНЫЙ КОМИТЕТ НИЖНЕВЯЗОВСКОГО ГОРОДСКОГО ПОСЕЛЕНИЯ</t>
  </si>
  <si>
    <t>Рзаев Сахиб Рустам Али Оглы</t>
  </si>
  <si>
    <t>АПЕКС ООО</t>
  </si>
  <si>
    <t>СТАН ООО Зеленодольский район</t>
  </si>
  <si>
    <t>ООО "ТД "ЭЛЕКТРОТЕХМОНТАЖ" моск.</t>
  </si>
  <si>
    <t>Рахматуллин Ринат Рашатович</t>
  </si>
  <si>
    <t>ДЕТСКИЙ САД № 50 УМКА ЗМР РТ МБДОУ</t>
  </si>
  <si>
    <t>ООО "УК "А-ГРУПП"</t>
  </si>
  <si>
    <t>ВКПО ООО</t>
  </si>
  <si>
    <t>Багаутдинова Гульназ Равилевна</t>
  </si>
  <si>
    <t>ТАТНЕФТЕПРОВОДСТРОЙ ОАО</t>
  </si>
  <si>
    <t>САДОВОДЧЕСКОЕ НЕКОММЕРЧЕСКОЕ ТОВАРИЩЕСТВО "ГИДРОМЕХАНИЗАТОР"</t>
  </si>
  <si>
    <t>ОБСЕРВАТОРИЯ САДОВОДЧЕСКОЕ ТОВАРИЩЕСТВО</t>
  </si>
  <si>
    <t>КАЗАНСКИЙ (ПРИВОЛЖСКИЙ) ФЕДЕРАЛЬНЫЙ УНИВЕРСИТЕТ, ФГАОУ ВО КФУ, КФУ, КАЗАНСКИЙ ФЕДЕРАЛЬНЫЙ УНИВЕРСИТЕ</t>
  </si>
  <si>
    <t>КУПЕЦ ООО</t>
  </si>
  <si>
    <t>ТРАФИК ООО</t>
  </si>
  <si>
    <t>СОВСТРОЙ ООО</t>
  </si>
  <si>
    <t>Лотфуллина Кадэрия Минетулловна</t>
  </si>
  <si>
    <t>Диас АО</t>
  </si>
  <si>
    <t>Хасанова Альбина Шамилевна</t>
  </si>
  <si>
    <t>РКПД ГАУЗ (филиал ДТС)Сан.Обсерват-РКПД п.Октябрьский</t>
  </si>
  <si>
    <t>ТЕХНОВЕНТ ООО</t>
  </si>
  <si>
    <t>ИКАР ЛТД ООО</t>
  </si>
  <si>
    <t>АЛЬЯНС ООО УК</t>
  </si>
  <si>
    <t>ЭЛЕКТРООПТИМА ООО</t>
  </si>
  <si>
    <t>ТАТФАРМ ООО</t>
  </si>
  <si>
    <t>ПОЛИСПЛЮС ООО</t>
  </si>
  <si>
    <t>БЕРЕЗКА СНТ Раифский</t>
  </si>
  <si>
    <t>ДЕТСКИЙ САД ОБЩЕРАЗВИВАЮЩЕГО ВИДА №3 КОЛОСОК С.АЙША ЗМР РТ МБДОУ</t>
  </si>
  <si>
    <t>ТЕХНОПЛАСТСЕРВИС+ ООО</t>
  </si>
  <si>
    <t>РАИФСКИЙ СЕЛЬСКИЙ ИСПОЛНИТЕЛЬНЫЙ КОМИТЕТ</t>
  </si>
  <si>
    <t>СОВЕТ БИШНИНСКОГО СЕЛЬСКОГО ПОСЕЛЕНИЯ</t>
  </si>
  <si>
    <t>БИШНИНСКАЯ ООШ ЗМР РТ МБОУ</t>
  </si>
  <si>
    <t>БОС ООО</t>
  </si>
  <si>
    <t>КУРГУЗИНСКАЯ ООШ ЗМР РТ МБОУ</t>
  </si>
  <si>
    <t>МБДОУ "ДЕТСКИЙ САД №48 "АЛТЫНЧЕЧ" С. БОЛЬШИЕ КУРГУЗИ ЗМР РТ"</t>
  </si>
  <si>
    <t>ПЕРСПЕКТИВА ООО зелен.</t>
  </si>
  <si>
    <t>САДОВОДЧЕСКОЕ НЕКОММЕРЧЕСКОЕ ТОВАРИЩЕСТВО "АТЛАШКИНО-1А"</t>
  </si>
  <si>
    <t>ЭЦМ АО</t>
  </si>
  <si>
    <t>БУРГЕР РУС ООО</t>
  </si>
  <si>
    <t>ОСИНОВСКАЯ ГИМНАЗИЯ ИМ. С.К. ГИМАТДИНОВА ЗМР РТ МБОУ</t>
  </si>
  <si>
    <t>СШ №7 ЗМР РТ МБУ</t>
  </si>
  <si>
    <t>АПРИКОТ ООО</t>
  </si>
  <si>
    <t>АЛЕНУШКАЗМР РТ МБДОУ № 25</t>
  </si>
  <si>
    <t>СИСТЕМНОЕ УПРАВЛЕНИЕ УК ООО (по ЕРЦ)</t>
  </si>
  <si>
    <t>Варламов Андрей Сергеевич</t>
  </si>
  <si>
    <t>Сухарев Сергей Владимирович</t>
  </si>
  <si>
    <t>ТД ПСП ООО</t>
  </si>
  <si>
    <t>НАВЕК ООО УК</t>
  </si>
  <si>
    <t>ВЕРСАЛЪ ООО Зеленодольский район</t>
  </si>
  <si>
    <t>ИТЛЕ КИТЧЕН ООО</t>
  </si>
  <si>
    <t>ВОЛГАРЕММАШ ООО НКП</t>
  </si>
  <si>
    <t>Васильевский стекольный завод АО</t>
  </si>
  <si>
    <t>Дадина Оксана Николаевна</t>
  </si>
  <si>
    <t>МАУ "СОК "МЕТЕОР" ЗМР РТ"</t>
  </si>
  <si>
    <t>СТАЛКЕР ООО</t>
  </si>
  <si>
    <t>ИСПОЛКОМ КУГЕЕВСКОГО СП</t>
  </si>
  <si>
    <t>Гараев Эльдар Магнавиевич</t>
  </si>
  <si>
    <t>КВ АГРО АО</t>
  </si>
  <si>
    <t>ИСПОЛНИТЕЛЬНЫЙ КОМИТЕТ КУГУШЕВСКОГО СЕЛЬСКОГО ПОСЕЛЕНИЯ</t>
  </si>
  <si>
    <t>ТАТАРСТАНСКИЕ ЗЕРНОВЫЕ ТЕХНОЛОГИИ АО</t>
  </si>
  <si>
    <t>ИСПОЛНИТЕЛЬНЫЙ КОМИТЕТ НИЖНЕУРАСПУГИНСКОГО СЕЛЬСКОГО ПОСЕЛЕНИЯ</t>
  </si>
  <si>
    <t>Хакимова Наиля</t>
  </si>
  <si>
    <t>РАЙ ООО</t>
  </si>
  <si>
    <t>ТАТТЕХМЕДФАРМ ГУП</t>
  </si>
  <si>
    <t>МАМАДЫШ-АКИЛОВСКИЙ СЕЛЬСКИЙ ИСПОЛНИТЕЛЬНЫЙ КОМИТЕТ</t>
  </si>
  <si>
    <t>ДТА ООО</t>
  </si>
  <si>
    <t>ВЯЗОВЫЕ АЛС</t>
  </si>
  <si>
    <t>ФГП ВО ЖДТ РОССИИ</t>
  </si>
  <si>
    <t>РЖД ОАО Дирекция пассажирских обустройств</t>
  </si>
  <si>
    <t>Шайдулова Разида Закиулловна</t>
  </si>
  <si>
    <t>МБДОУ "ДЕТСКИЙ САД №42 "АЛЕНЬКИЙ ЦВЕТОЧЕК"</t>
  </si>
  <si>
    <t>СВИЯЖСКАЯ СОШ ЗМР РТ МБОУ</t>
  </si>
  <si>
    <t>НИЖНЕВЯЗОВСКАЯ НОШ ЗМР РТ МБОУ</t>
  </si>
  <si>
    <t>ПРИРОДНЫЕ РЕСУРСЫ ООО</t>
  </si>
  <si>
    <t>НУРЛАТДОРСТРОЙ ООО</t>
  </si>
  <si>
    <t>ИСПОЛКОМ АКЗИГИТОВСКОГО СЕЛЬСКОГО ПОСЕЛЕНИЯ</t>
  </si>
  <si>
    <t>ИСПОЛНИТЕЛЬНЫЙ КОМИТЕТ БОЛЬШЕАЧАСЫРСКОГО СЕЛЬСКОГО ПОСЕЛЕНИЯ</t>
  </si>
  <si>
    <t>СОВЕТ БОЛЬШЕШИРДАНСКОГО СЕЛЬСКОГО ПОСЕЛЕНИЯ</t>
  </si>
  <si>
    <t>ИСПОЛНИТЕЛЬНЫЙ КОМИТЕТ РУССКО-АЗЕЛЕЕВСКОГО СЕЛЬСКОГО ПОСЕЛЕНИЯ</t>
  </si>
  <si>
    <t>ИСПОЛНИТЕЛЬНЫЙ КОМИТЕТ МОЛВИНСКОГО СЕЛЬСКОГО ПОСЕЛЕНИЯ</t>
  </si>
  <si>
    <t>СЕТЕВАЯ КОМПАНИЯ АО Буинские электрические сети</t>
  </si>
  <si>
    <t>НУРЛАТСКИЙ ДЕТСКИЙ ДОМ ГБУ</t>
  </si>
  <si>
    <t>НУРЛАТСКОЕ МПП ЖКХ МУП</t>
  </si>
  <si>
    <t>ОСТРОВ-ГРАД СВИЯЖСК ГБУК РТ ГИАХМЗ</t>
  </si>
  <si>
    <t>ИСПОЛНИТЕЛЬНЫЙ КОМИТЕТ СВИЯЖСКОГО СЕЛЬСКОГО ПОСЕЛЕНИЯ</t>
  </si>
  <si>
    <t>СВИЯЖСКИЙ БОГОРОДИЦЕ - УСПЕНСКИЙ МУЖСКОЙ МОНАСТЫРЬ</t>
  </si>
  <si>
    <t>АГРОСПЕЦМОНТАЖ ООО</t>
  </si>
  <si>
    <t>ВЗП ЗАВОЛЖЬЯ ООО</t>
  </si>
  <si>
    <t>МБМ СТАБ ООО</t>
  </si>
  <si>
    <t>НЕРУД-ТРЕЙД ООО</t>
  </si>
  <si>
    <t>ВЫБОР-ПОВОЛЖЬЕ ООО</t>
  </si>
  <si>
    <t>УФСИН РОССИИ ПО РЕСПУБЛИКЕ ТАТАРСТАН</t>
  </si>
  <si>
    <t>Абулханов Нариман Закиевич</t>
  </si>
  <si>
    <t>Абулханова Альфинур Халиловна</t>
  </si>
  <si>
    <t>АО "ЗАГОРОДНЫЙ КЛУБ "СВИЯГА"</t>
  </si>
  <si>
    <t>Дроздецкая Инесса Владимировна</t>
  </si>
  <si>
    <t>МЕГАФЕРМА МОЛВИНО ООО</t>
  </si>
  <si>
    <t>НУРЛАТСКАЯ СОШ ЗМР РТ МБОУ</t>
  </si>
  <si>
    <t>ДЕТСКИЙ САД №41 РУЧЕЕК ЗМР РТ МБДОУ</t>
  </si>
  <si>
    <t>ИОАННО-ПРЕДТЕЧЕНСКИЙ ЖЕНСКИЙ МОНАСТЫРЬ НА ОСТРОВ-ГРАДЕ СВИЯЖСК РЕСПУБЛИКИ ТАТАРСТАН КАЗАНСКОЙ ЕПАРХИ</t>
  </si>
  <si>
    <t>БУЯН ООО</t>
  </si>
  <si>
    <t>ДЕТСКИЙ САД №43 СОМБЛЬ ЗМР РТ МБДОУ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</si>
</sst>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name val="Calibri"/>
      <family val="2"/>
      <charset val="204"/>
    </font>
    <font>
      <b/>
      <sz val="10"/>
      <color rgb="FF000000"/>
      <name val="Times New Roman"/>
      <family val="1"/>
      <charset val="204"/>
    </font>
    <font>
      <sz val="11"/>
      <color theme="1"/>
      <name val="Calibri"/>
      <family val="2"/>
      <scheme val="minor"/>
    </font>
  </fonts>
  <fills count="2">
    <fill>
      <patternFill patternType="none"/>
    </fill>
    <fill>
      <patternFill patternType="gray125"/>
    </fill>
  </fills>
  <borders count="13">
    <border>
      <left/>
      <right/>
      <top/>
      <bottom/>
      <diagonal/>
    </border>
    <border>
      <left style="thin">
        <color indexed="0"/>
      </left>
      <right style="thin">
        <color indexed="0"/>
      </right>
      <top style="thin">
        <color indexed="0"/>
      </top>
      <bottom style="thin">
        <color indexed="0"/>
      </bottom>
      <diagonal/>
    </border>
    <border>
      <left style="thin">
        <color indexed="64"/>
      </left>
      <right style="thin">
        <color indexed="64"/>
      </right>
      <top style="thin">
        <color indexed="64"/>
      </top>
      <bottom style="thin">
        <color indexed="64"/>
      </bottom>
      <diagonal/>
    </border>
    <border>
      <left style="thin">
        <color indexed="0"/>
      </left>
      <right style="thin">
        <color indexed="0"/>
      </right>
      <top style="thin">
        <color indexed="0"/>
      </top>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style="thin">
        <color indexed="64"/>
      </left>
      <right style="thin">
        <color indexed="64"/>
      </right>
      <top style="thin">
        <color indexed="64"/>
      </top>
      <bottom/>
      <diagonal/>
    </border>
    <border>
      <left style="thin">
        <color indexed="64"/>
      </left>
      <right style="thin">
        <color indexed="64"/>
      </right>
      <top/>
      <bottom style="thin">
        <color indexed="0"/>
      </bottom>
      <diagonal/>
    </border>
    <border>
      <left style="thin">
        <color indexed="0"/>
      </left>
      <right/>
      <top style="thin">
        <color indexed="0"/>
      </top>
      <bottom/>
      <diagonal/>
    </border>
    <border>
      <left style="thin">
        <color indexed="0"/>
      </left>
      <right/>
      <top/>
      <bottom style="thin">
        <color indexed="0"/>
      </bottom>
      <diagonal/>
    </border>
    <border>
      <left/>
      <right style="thin">
        <color indexed="0"/>
      </right>
      <top style="thin">
        <color indexed="0"/>
      </top>
      <bottom style="thin">
        <color indexed="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44">
    <xf numFmtId="0" fontId="0" fillId="0" borderId="0" xfId="0"/>
    <xf numFmtId="0" fontId="0" fillId="0" borderId="1" xfId="0" applyBorder="1" applyAlignment="1">
      <alignment horizontal="center"/>
    </xf>
    <xf numFmtId="4" fontId="0" fillId="0" borderId="1" xfId="0" applyNumberFormat="1" applyBorder="1" applyAlignment="1">
      <alignment horizontal="center"/>
    </xf>
    <xf numFmtId="0" fontId="0" fillId="0" borderId="4" xfId="0" applyBorder="1" applyAlignment="1">
      <alignment wrapText="1"/>
    </xf>
    <xf numFmtId="0" fontId="2" fillId="0" borderId="6" xfId="0" applyFont="1" applyBorder="1" applyAlignment="1">
      <alignment vertical="center" wrapText="1"/>
    </xf>
    <xf numFmtId="0" fontId="2" fillId="0" borderId="2" xfId="0" applyFont="1" applyBorder="1" applyAlignment="1">
      <alignment vertical="center" wrapText="1"/>
    </xf>
    <xf numFmtId="0" fontId="0" fillId="0" borderId="1" xfId="0" applyBorder="1" applyAlignment="1">
      <alignment horizontal="left" wrapText="1"/>
    </xf>
    <xf numFmtId="0" fontId="0" fillId="0" borderId="1" xfId="0" applyBorder="1" applyAlignment="1">
      <alignment horizontal="center" wrapText="1"/>
    </xf>
    <xf numFmtId="3" fontId="0" fillId="0" borderId="1" xfId="0" applyNumberFormat="1" applyBorder="1" applyAlignment="1">
      <alignment horizontal="center"/>
    </xf>
    <xf numFmtId="0" fontId="3" fillId="0" borderId="1" xfId="0" applyFont="1" applyBorder="1" applyAlignment="1">
      <alignment horizontal="center"/>
    </xf>
    <xf numFmtId="0" fontId="1" fillId="0" borderId="1" xfId="0" applyFont="1" applyBorder="1" applyAlignment="1">
      <alignment horizontal="center" vertical="center" wrapText="1"/>
    </xf>
    <xf numFmtId="0" fontId="0" fillId="0" borderId="0" xfId="0" applyAlignment="1">
      <alignment vertical="center" wrapText="1"/>
    </xf>
    <xf numFmtId="0" fontId="0" fillId="0" borderId="10" xfId="0" applyBorder="1" applyAlignment="1">
      <alignment horizontal="center"/>
    </xf>
    <xf numFmtId="4" fontId="2" fillId="0" borderId="2" xfId="0" applyNumberFormat="1" applyFont="1" applyBorder="1" applyAlignment="1">
      <alignment vertical="center" wrapText="1"/>
    </xf>
    <xf numFmtId="4" fontId="3" fillId="0" borderId="1" xfId="0" applyNumberFormat="1" applyFont="1" applyBorder="1" applyAlignment="1">
      <alignment horizontal="center"/>
    </xf>
    <xf numFmtId="4" fontId="0" fillId="0" borderId="3" xfId="0" applyNumberFormat="1" applyBorder="1" applyAlignment="1">
      <alignment horizontal="center"/>
    </xf>
    <xf numFmtId="4" fontId="0" fillId="0" borderId="2" xfId="0" applyNumberFormat="1" applyBorder="1"/>
    <xf numFmtId="4" fontId="0" fillId="0" borderId="5" xfId="0" applyNumberFormat="1" applyBorder="1" applyAlignment="1">
      <alignment horizontal="center"/>
    </xf>
    <xf numFmtId="4" fontId="0" fillId="0" borderId="0" xfId="0" applyNumberFormat="1"/>
    <xf numFmtId="1" fontId="0" fillId="0" borderId="1" xfId="0" applyNumberFormat="1" applyBorder="1" applyAlignment="1">
      <alignment horizontal="center"/>
    </xf>
    <xf numFmtId="0" fontId="0" fillId="0" borderId="2" xfId="0" applyBorder="1" applyAlignment="1">
      <alignment vertical="top"/>
    </xf>
    <xf numFmtId="0" fontId="2" fillId="0" borderId="7" xfId="0" applyFont="1" applyBorder="1" applyAlignment="1">
      <alignment vertical="center" wrapText="1"/>
    </xf>
    <xf numFmtId="4" fontId="0" fillId="0" borderId="0" xfId="0" applyNumberFormat="1" applyAlignment="1">
      <alignment horizontal="center"/>
    </xf>
    <xf numFmtId="0" fontId="0" fillId="0" borderId="0" xfId="0" applyAlignment="1">
      <alignment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4" fontId="2" fillId="0" borderId="2" xfId="0" applyNumberFormat="1" applyFont="1" applyBorder="1" applyAlignment="1">
      <alignment horizontal="center" vertical="center" wrapText="1"/>
    </xf>
    <xf numFmtId="0" fontId="0" fillId="0" borderId="0" xfId="0" applyAlignment="1">
      <alignment horizontal="center" vertical="center" wrapText="1"/>
    </xf>
    <xf numFmtId="0" fontId="1" fillId="0" borderId="1" xfId="0" applyFont="1" applyBorder="1" applyAlignment="1">
      <alignment horizontal="fill" vertical="center" wrapText="1"/>
    </xf>
    <xf numFmtId="0" fontId="0" fillId="0" borderId="2" xfId="0" applyBorder="1" applyAlignment="1">
      <alignment horizontal="fill" vertical="top"/>
    </xf>
    <xf numFmtId="0" fontId="0" fillId="0" borderId="0" xfId="0" applyAlignment="1">
      <alignment horizontal="fill"/>
    </xf>
    <xf numFmtId="0" fontId="0" fillId="0" borderId="6" xfId="0" applyBorder="1" applyAlignment="1">
      <alignment vertical="top"/>
    </xf>
    <xf numFmtId="0" fontId="0" fillId="0" borderId="11" xfId="0" applyBorder="1" applyAlignment="1">
      <alignment vertical="top"/>
    </xf>
    <xf numFmtId="0" fontId="0" fillId="0" borderId="12" xfId="0" applyBorder="1" applyAlignment="1">
      <alignment vertical="top"/>
    </xf>
    <xf numFmtId="0" fontId="0" fillId="0" borderId="6" xfId="0" applyBorder="1" applyAlignment="1">
      <alignment horizontal="fill" vertical="top"/>
    </xf>
    <xf numFmtId="0" fontId="0" fillId="0" borderId="12" xfId="0" applyBorder="1" applyAlignment="1">
      <alignment horizontal="fill" vertical="top"/>
    </xf>
    <xf numFmtId="0" fontId="0" fillId="0" borderId="11" xfId="0" applyBorder="1" applyAlignment="1">
      <alignment horizontal="fill" vertical="top"/>
    </xf>
    <xf numFmtId="4" fontId="0" fillId="0" borderId="3" xfId="0" applyNumberFormat="1" applyBorder="1" applyAlignment="1">
      <alignment horizontal="center"/>
    </xf>
    <xf numFmtId="4" fontId="0" fillId="0" borderId="5" xfId="0" applyNumberFormat="1" applyBorder="1" applyAlignment="1">
      <alignment horizontal="center"/>
    </xf>
    <xf numFmtId="0" fontId="0" fillId="0" borderId="3" xfId="0" applyBorder="1" applyAlignment="1">
      <alignment horizontal="center"/>
    </xf>
    <xf numFmtId="0" fontId="0" fillId="0" borderId="5" xfId="0" applyBorder="1" applyAlignment="1">
      <alignment horizontal="center"/>
    </xf>
    <xf numFmtId="4" fontId="0" fillId="0" borderId="4" xfId="0" applyNumberFormat="1" applyBorder="1" applyAlignment="1">
      <alignment horizontal="center"/>
    </xf>
    <xf numFmtId="0" fontId="0" fillId="0" borderId="8" xfId="0" applyBorder="1" applyAlignment="1">
      <alignment horizontal="center"/>
    </xf>
    <xf numFmtId="0" fontId="0" fillId="0" borderId="9" xfId="0" applyBorder="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16"/>
  <sheetViews>
    <sheetView tabSelected="1" topLeftCell="C1" workbookViewId="0">
      <selection activeCell="J159" sqref="J159:J160"/>
    </sheetView>
  </sheetViews>
  <sheetFormatPr defaultRowHeight="15" x14ac:dyDescent="0.25"/>
  <cols>
    <col min="1" max="1" width="14.5703125" customWidth="1"/>
    <col min="2" max="2" width="24.42578125" customWidth="1"/>
    <col min="3" max="3" width="57.7109375" customWidth="1"/>
    <col min="4" max="4" width="12.42578125" customWidth="1"/>
    <col min="5" max="5" width="17.85546875" customWidth="1"/>
    <col min="6" max="6" width="11.28515625" customWidth="1"/>
    <col min="7" max="7" width="13.85546875" customWidth="1"/>
    <col min="8" max="8" width="8.7109375" customWidth="1"/>
    <col min="9" max="9" width="9.140625" customWidth="1"/>
    <col min="10" max="10" width="33.28515625" style="30" customWidth="1"/>
    <col min="11" max="11" width="8.7109375" customWidth="1"/>
    <col min="12" max="12" width="31.85546875" customWidth="1"/>
    <col min="13" max="14" width="17.28515625" style="18" customWidth="1"/>
    <col min="15" max="15" width="9.140625" style="18" customWidth="1"/>
    <col min="16" max="16" width="43.85546875" customWidth="1"/>
    <col min="17" max="17" width="25.5703125" customWidth="1"/>
  </cols>
  <sheetData>
    <row r="1" spans="1:16" s="27" customFormat="1" ht="36.75" customHeight="1" x14ac:dyDescent="0.25">
      <c r="A1" s="10" t="s">
        <v>3</v>
      </c>
      <c r="B1" s="10" t="s">
        <v>0</v>
      </c>
      <c r="C1" s="10" t="s">
        <v>1</v>
      </c>
      <c r="D1" s="10" t="s">
        <v>2</v>
      </c>
      <c r="E1" s="10" t="s">
        <v>4</v>
      </c>
      <c r="F1" s="10" t="s">
        <v>5</v>
      </c>
      <c r="G1" s="10" t="s">
        <v>6</v>
      </c>
      <c r="H1" s="10" t="s">
        <v>7</v>
      </c>
      <c r="I1" s="10" t="s">
        <v>8</v>
      </c>
      <c r="J1" s="28" t="s">
        <v>4136</v>
      </c>
      <c r="K1" s="24" t="s">
        <v>4137</v>
      </c>
      <c r="L1" s="25" t="s">
        <v>4138</v>
      </c>
      <c r="M1" s="26" t="s">
        <v>4137</v>
      </c>
      <c r="N1" s="26" t="s">
        <v>4139</v>
      </c>
      <c r="O1" s="26" t="s">
        <v>4140</v>
      </c>
      <c r="P1" s="10" t="s">
        <v>9</v>
      </c>
    </row>
    <row r="2" spans="1:16" x14ac:dyDescent="0.25">
      <c r="A2" s="20" t="s">
        <v>160</v>
      </c>
      <c r="B2" s="20" t="s">
        <v>157</v>
      </c>
      <c r="C2" s="20" t="s">
        <v>158</v>
      </c>
      <c r="D2" s="20" t="s">
        <v>159</v>
      </c>
      <c r="E2" s="20" t="s">
        <v>15</v>
      </c>
      <c r="F2" s="20" t="s">
        <v>16</v>
      </c>
      <c r="G2" s="1" t="s">
        <v>17</v>
      </c>
      <c r="H2" s="2">
        <v>1.1000000000000001</v>
      </c>
      <c r="I2" s="8">
        <v>1</v>
      </c>
      <c r="J2" s="29"/>
      <c r="K2" s="21"/>
      <c r="L2" s="20" t="s">
        <v>4328</v>
      </c>
      <c r="M2" s="2">
        <v>391.83600000000001</v>
      </c>
      <c r="N2" s="2">
        <f>K2+M2</f>
        <v>391.83600000000001</v>
      </c>
      <c r="O2" s="2">
        <f>N2/112</f>
        <v>3.4985357142857145</v>
      </c>
      <c r="P2" s="1" t="s">
        <v>99</v>
      </c>
    </row>
    <row r="3" spans="1:16" x14ac:dyDescent="0.25">
      <c r="A3" s="20" t="s">
        <v>160</v>
      </c>
      <c r="B3" s="20" t="s">
        <v>193</v>
      </c>
      <c r="C3" s="20" t="s">
        <v>194</v>
      </c>
      <c r="D3" s="20" t="s">
        <v>195</v>
      </c>
      <c r="E3" s="20" t="s">
        <v>15</v>
      </c>
      <c r="F3" s="20" t="s">
        <v>16</v>
      </c>
      <c r="G3" s="1" t="s">
        <v>17</v>
      </c>
      <c r="H3" s="2">
        <v>1.1000000000000001</v>
      </c>
      <c r="I3" s="8">
        <v>3</v>
      </c>
      <c r="J3" s="29"/>
      <c r="K3" s="1"/>
      <c r="L3" s="20" t="s">
        <v>4324</v>
      </c>
      <c r="M3" s="2">
        <v>40.847999999999999</v>
      </c>
      <c r="N3" s="2">
        <f t="shared" ref="N3:N35" si="0">K3+M3</f>
        <v>40.847999999999999</v>
      </c>
      <c r="O3" s="2">
        <f t="shared" ref="O3:O66" si="1">N3/112</f>
        <v>0.36471428571428571</v>
      </c>
      <c r="P3" s="1" t="s">
        <v>77</v>
      </c>
    </row>
    <row r="4" spans="1:16" x14ac:dyDescent="0.25">
      <c r="A4" s="20" t="s">
        <v>160</v>
      </c>
      <c r="B4" s="20" t="s">
        <v>196</v>
      </c>
      <c r="C4" s="20" t="s">
        <v>197</v>
      </c>
      <c r="D4" s="20" t="s">
        <v>198</v>
      </c>
      <c r="E4" s="20" t="s">
        <v>15</v>
      </c>
      <c r="F4" s="20" t="s">
        <v>16</v>
      </c>
      <c r="G4" s="1" t="s">
        <v>17</v>
      </c>
      <c r="H4" s="2">
        <v>1.1000000000000001</v>
      </c>
      <c r="I4" s="8">
        <v>3</v>
      </c>
      <c r="J4" s="29"/>
      <c r="K4" s="1"/>
      <c r="L4" s="20" t="s">
        <v>4324</v>
      </c>
      <c r="M4" s="2">
        <v>0</v>
      </c>
      <c r="N4" s="19">
        <f t="shared" si="0"/>
        <v>0</v>
      </c>
      <c r="O4" s="19">
        <f t="shared" si="1"/>
        <v>0</v>
      </c>
      <c r="P4" s="1" t="s">
        <v>77</v>
      </c>
    </row>
    <row r="5" spans="1:16" x14ac:dyDescent="0.25">
      <c r="A5" s="20" t="s">
        <v>160</v>
      </c>
      <c r="B5" s="20" t="s">
        <v>199</v>
      </c>
      <c r="C5" s="20" t="s">
        <v>200</v>
      </c>
      <c r="D5" s="20" t="s">
        <v>201</v>
      </c>
      <c r="E5" s="20" t="s">
        <v>15</v>
      </c>
      <c r="F5" s="20" t="s">
        <v>16</v>
      </c>
      <c r="G5" s="1" t="s">
        <v>17</v>
      </c>
      <c r="H5" s="2">
        <v>1.1000000000000001</v>
      </c>
      <c r="I5" s="8">
        <v>2</v>
      </c>
      <c r="J5" s="29"/>
      <c r="K5" s="1"/>
      <c r="L5" s="20" t="s">
        <v>4324</v>
      </c>
      <c r="M5" s="2">
        <v>109.69199999999999</v>
      </c>
      <c r="N5" s="2">
        <f t="shared" si="0"/>
        <v>109.69199999999999</v>
      </c>
      <c r="O5" s="2">
        <f t="shared" si="1"/>
        <v>0.97939285714285707</v>
      </c>
      <c r="P5" s="1" t="s">
        <v>22</v>
      </c>
    </row>
    <row r="6" spans="1:16" x14ac:dyDescent="0.25">
      <c r="A6" s="20" t="s">
        <v>160</v>
      </c>
      <c r="B6" s="20" t="s">
        <v>202</v>
      </c>
      <c r="C6" s="20" t="s">
        <v>203</v>
      </c>
      <c r="D6" s="20" t="s">
        <v>204</v>
      </c>
      <c r="E6" s="20" t="s">
        <v>15</v>
      </c>
      <c r="F6" s="20" t="s">
        <v>16</v>
      </c>
      <c r="G6" s="1" t="s">
        <v>17</v>
      </c>
      <c r="H6" s="2">
        <v>1.1000000000000001</v>
      </c>
      <c r="I6" s="8">
        <v>4</v>
      </c>
      <c r="J6" s="29"/>
      <c r="K6" s="1"/>
      <c r="L6" s="20" t="s">
        <v>4417</v>
      </c>
      <c r="M6" s="2">
        <v>40.32</v>
      </c>
      <c r="N6" s="2">
        <f t="shared" si="0"/>
        <v>40.32</v>
      </c>
      <c r="O6" s="2">
        <f t="shared" si="1"/>
        <v>0.36</v>
      </c>
      <c r="P6" s="1" t="s">
        <v>75</v>
      </c>
    </row>
    <row r="7" spans="1:16" x14ac:dyDescent="0.25">
      <c r="A7" s="20" t="s">
        <v>160</v>
      </c>
      <c r="B7" s="20" t="s">
        <v>205</v>
      </c>
      <c r="C7" s="20" t="s">
        <v>206</v>
      </c>
      <c r="D7" s="20" t="s">
        <v>207</v>
      </c>
      <c r="E7" s="20" t="s">
        <v>28</v>
      </c>
      <c r="F7" s="20" t="s">
        <v>16</v>
      </c>
      <c r="G7" s="1" t="s">
        <v>14</v>
      </c>
      <c r="H7" s="2">
        <v>0</v>
      </c>
      <c r="I7" s="8">
        <v>1</v>
      </c>
      <c r="J7" s="29" t="s">
        <v>4752</v>
      </c>
      <c r="K7" s="1"/>
      <c r="L7" s="20"/>
      <c r="M7" s="2"/>
      <c r="N7" s="19">
        <f t="shared" si="0"/>
        <v>0</v>
      </c>
      <c r="O7" s="19">
        <f t="shared" si="1"/>
        <v>0</v>
      </c>
      <c r="P7" s="1" t="s">
        <v>24</v>
      </c>
    </row>
    <row r="8" spans="1:16" x14ac:dyDescent="0.25">
      <c r="A8" s="20" t="s">
        <v>160</v>
      </c>
      <c r="B8" s="20" t="s">
        <v>208</v>
      </c>
      <c r="C8" s="20" t="s">
        <v>209</v>
      </c>
      <c r="D8" s="20" t="s">
        <v>210</v>
      </c>
      <c r="E8" s="20" t="s">
        <v>28</v>
      </c>
      <c r="F8" s="20" t="s">
        <v>16</v>
      </c>
      <c r="G8" s="1" t="s">
        <v>14</v>
      </c>
      <c r="H8" s="2">
        <v>0</v>
      </c>
      <c r="I8" s="8">
        <v>1</v>
      </c>
      <c r="J8" s="29" t="s">
        <v>4752</v>
      </c>
      <c r="K8" s="1"/>
      <c r="L8" s="20"/>
      <c r="M8" s="2"/>
      <c r="N8" s="19">
        <f t="shared" si="0"/>
        <v>0</v>
      </c>
      <c r="O8" s="19">
        <f t="shared" si="1"/>
        <v>0</v>
      </c>
      <c r="P8" s="1" t="s">
        <v>24</v>
      </c>
    </row>
    <row r="9" spans="1:16" x14ac:dyDescent="0.25">
      <c r="A9" s="20" t="s">
        <v>160</v>
      </c>
      <c r="B9" s="20" t="s">
        <v>214</v>
      </c>
      <c r="C9" s="20" t="s">
        <v>215</v>
      </c>
      <c r="D9" s="20" t="s">
        <v>216</v>
      </c>
      <c r="E9" s="20" t="s">
        <v>28</v>
      </c>
      <c r="F9" s="20" t="s">
        <v>16</v>
      </c>
      <c r="G9" s="1" t="s">
        <v>14</v>
      </c>
      <c r="H9" s="2">
        <v>0</v>
      </c>
      <c r="I9" s="8">
        <v>1</v>
      </c>
      <c r="J9" s="29" t="s">
        <v>4752</v>
      </c>
      <c r="K9" s="1"/>
      <c r="L9" s="20"/>
      <c r="M9" s="2"/>
      <c r="N9" s="19">
        <f t="shared" si="0"/>
        <v>0</v>
      </c>
      <c r="O9" s="19">
        <f t="shared" si="1"/>
        <v>0</v>
      </c>
      <c r="P9" s="1" t="s">
        <v>24</v>
      </c>
    </row>
    <row r="10" spans="1:16" x14ac:dyDescent="0.25">
      <c r="A10" s="20" t="s">
        <v>160</v>
      </c>
      <c r="B10" s="20" t="s">
        <v>217</v>
      </c>
      <c r="C10" s="20" t="s">
        <v>218</v>
      </c>
      <c r="D10" s="20" t="s">
        <v>219</v>
      </c>
      <c r="E10" s="20" t="s">
        <v>28</v>
      </c>
      <c r="F10" s="20" t="s">
        <v>16</v>
      </c>
      <c r="G10" s="1" t="s">
        <v>14</v>
      </c>
      <c r="H10" s="2">
        <v>0</v>
      </c>
      <c r="I10" s="8">
        <v>1</v>
      </c>
      <c r="J10" s="29" t="s">
        <v>4752</v>
      </c>
      <c r="K10" s="1"/>
      <c r="L10" s="20"/>
      <c r="M10" s="2"/>
      <c r="N10" s="19">
        <f t="shared" si="0"/>
        <v>0</v>
      </c>
      <c r="O10" s="19">
        <f t="shared" si="1"/>
        <v>0</v>
      </c>
      <c r="P10" s="1" t="s">
        <v>24</v>
      </c>
    </row>
    <row r="11" spans="1:16" x14ac:dyDescent="0.25">
      <c r="A11" s="20" t="s">
        <v>160</v>
      </c>
      <c r="B11" s="20" t="s">
        <v>220</v>
      </c>
      <c r="C11" s="20" t="s">
        <v>221</v>
      </c>
      <c r="D11" s="20" t="s">
        <v>222</v>
      </c>
      <c r="E11" s="20" t="s">
        <v>28</v>
      </c>
      <c r="F11" s="20" t="s">
        <v>16</v>
      </c>
      <c r="G11" s="1" t="s">
        <v>14</v>
      </c>
      <c r="H11" s="2">
        <v>0</v>
      </c>
      <c r="I11" s="8">
        <v>1</v>
      </c>
      <c r="J11" s="29" t="s">
        <v>4752</v>
      </c>
      <c r="K11" s="1"/>
      <c r="L11" s="20"/>
      <c r="M11" s="2"/>
      <c r="N11" s="19">
        <f t="shared" si="0"/>
        <v>0</v>
      </c>
      <c r="O11" s="19">
        <f t="shared" si="1"/>
        <v>0</v>
      </c>
      <c r="P11" s="1" t="s">
        <v>24</v>
      </c>
    </row>
    <row r="12" spans="1:16" x14ac:dyDescent="0.25">
      <c r="A12" s="20" t="s">
        <v>160</v>
      </c>
      <c r="B12" s="20" t="s">
        <v>223</v>
      </c>
      <c r="C12" s="20" t="s">
        <v>224</v>
      </c>
      <c r="D12" s="20" t="s">
        <v>225</v>
      </c>
      <c r="E12" s="20" t="s">
        <v>28</v>
      </c>
      <c r="F12" s="20" t="s">
        <v>16</v>
      </c>
      <c r="G12" s="1" t="s">
        <v>14</v>
      </c>
      <c r="H12" s="2">
        <v>0</v>
      </c>
      <c r="I12" s="8">
        <v>1</v>
      </c>
      <c r="J12" s="29" t="s">
        <v>4752</v>
      </c>
      <c r="K12" s="1"/>
      <c r="L12" s="20"/>
      <c r="M12" s="2"/>
      <c r="N12" s="19">
        <f t="shared" si="0"/>
        <v>0</v>
      </c>
      <c r="O12" s="19">
        <f t="shared" si="1"/>
        <v>0</v>
      </c>
      <c r="P12" s="1" t="s">
        <v>24</v>
      </c>
    </row>
    <row r="13" spans="1:16" x14ac:dyDescent="0.25">
      <c r="A13" s="20" t="s">
        <v>160</v>
      </c>
      <c r="B13" s="20" t="s">
        <v>226</v>
      </c>
      <c r="C13" s="20" t="s">
        <v>227</v>
      </c>
      <c r="D13" s="20" t="s">
        <v>228</v>
      </c>
      <c r="E13" s="20" t="s">
        <v>28</v>
      </c>
      <c r="F13" s="20" t="s">
        <v>16</v>
      </c>
      <c r="G13" s="1" t="s">
        <v>14</v>
      </c>
      <c r="H13" s="2">
        <v>0</v>
      </c>
      <c r="I13" s="8">
        <v>1</v>
      </c>
      <c r="J13" s="29" t="s">
        <v>4752</v>
      </c>
      <c r="K13" s="1"/>
      <c r="L13" s="20"/>
      <c r="M13" s="2"/>
      <c r="N13" s="19">
        <f t="shared" si="0"/>
        <v>0</v>
      </c>
      <c r="O13" s="19">
        <f t="shared" si="1"/>
        <v>0</v>
      </c>
      <c r="P13" s="1" t="s">
        <v>24</v>
      </c>
    </row>
    <row r="14" spans="1:16" x14ac:dyDescent="0.25">
      <c r="A14" s="20" t="s">
        <v>160</v>
      </c>
      <c r="B14" s="20" t="s">
        <v>229</v>
      </c>
      <c r="C14" s="20" t="s">
        <v>230</v>
      </c>
      <c r="D14" s="20" t="s">
        <v>231</v>
      </c>
      <c r="E14" s="20" t="s">
        <v>28</v>
      </c>
      <c r="F14" s="20" t="s">
        <v>16</v>
      </c>
      <c r="G14" s="1" t="s">
        <v>14</v>
      </c>
      <c r="H14" s="2">
        <v>0</v>
      </c>
      <c r="I14" s="8">
        <v>1</v>
      </c>
      <c r="J14" s="29" t="s">
        <v>4752</v>
      </c>
      <c r="K14" s="1"/>
      <c r="L14" s="20"/>
      <c r="M14" s="2"/>
      <c r="N14" s="19">
        <f t="shared" si="0"/>
        <v>0</v>
      </c>
      <c r="O14" s="19">
        <f t="shared" si="1"/>
        <v>0</v>
      </c>
      <c r="P14" s="1" t="s">
        <v>24</v>
      </c>
    </row>
    <row r="15" spans="1:16" x14ac:dyDescent="0.25">
      <c r="A15" s="20" t="s">
        <v>160</v>
      </c>
      <c r="B15" s="20" t="s">
        <v>232</v>
      </c>
      <c r="C15" s="20" t="s">
        <v>233</v>
      </c>
      <c r="D15" s="20" t="s">
        <v>234</v>
      </c>
      <c r="E15" s="20" t="s">
        <v>28</v>
      </c>
      <c r="F15" s="20" t="s">
        <v>16</v>
      </c>
      <c r="G15" s="1" t="s">
        <v>14</v>
      </c>
      <c r="H15" s="2">
        <v>0</v>
      </c>
      <c r="I15" s="8">
        <v>1</v>
      </c>
      <c r="J15" s="29" t="s">
        <v>4752</v>
      </c>
      <c r="K15" s="1"/>
      <c r="L15" s="20"/>
      <c r="M15" s="2"/>
      <c r="N15" s="19">
        <f t="shared" si="0"/>
        <v>0</v>
      </c>
      <c r="O15" s="19">
        <f t="shared" si="1"/>
        <v>0</v>
      </c>
      <c r="P15" s="1" t="s">
        <v>24</v>
      </c>
    </row>
    <row r="16" spans="1:16" x14ac:dyDescent="0.25">
      <c r="A16" s="20" t="s">
        <v>160</v>
      </c>
      <c r="B16" s="20" t="s">
        <v>236</v>
      </c>
      <c r="C16" s="20" t="s">
        <v>237</v>
      </c>
      <c r="D16" s="20" t="s">
        <v>238</v>
      </c>
      <c r="E16" s="20" t="s">
        <v>15</v>
      </c>
      <c r="F16" s="20" t="s">
        <v>16</v>
      </c>
      <c r="G16" s="1" t="s">
        <v>17</v>
      </c>
      <c r="H16" s="2">
        <v>1.1000000000000001</v>
      </c>
      <c r="I16" s="8">
        <v>2</v>
      </c>
      <c r="J16" s="29"/>
      <c r="K16" s="1"/>
      <c r="L16" s="20" t="s">
        <v>4418</v>
      </c>
      <c r="M16" s="2">
        <v>28.5</v>
      </c>
      <c r="N16" s="2">
        <f t="shared" si="0"/>
        <v>28.5</v>
      </c>
      <c r="O16" s="2">
        <f t="shared" si="1"/>
        <v>0.2544642857142857</v>
      </c>
      <c r="P16" s="1" t="s">
        <v>22</v>
      </c>
    </row>
    <row r="17" spans="1:16" x14ac:dyDescent="0.25">
      <c r="A17" s="20" t="s">
        <v>160</v>
      </c>
      <c r="B17" s="20" t="s">
        <v>239</v>
      </c>
      <c r="C17" s="20" t="s">
        <v>240</v>
      </c>
      <c r="D17" s="20" t="s">
        <v>241</v>
      </c>
      <c r="E17" s="20" t="s">
        <v>15</v>
      </c>
      <c r="F17" s="20" t="s">
        <v>16</v>
      </c>
      <c r="G17" s="1" t="s">
        <v>17</v>
      </c>
      <c r="H17" s="2">
        <v>1.1000000000000001</v>
      </c>
      <c r="I17" s="8">
        <v>1</v>
      </c>
      <c r="J17" s="29"/>
      <c r="K17" s="1"/>
      <c r="L17" s="20" t="s">
        <v>4753</v>
      </c>
      <c r="M17" s="2"/>
      <c r="N17" s="19">
        <f t="shared" si="0"/>
        <v>0</v>
      </c>
      <c r="O17" s="19">
        <f t="shared" si="1"/>
        <v>0</v>
      </c>
      <c r="P17" s="1" t="s">
        <v>24</v>
      </c>
    </row>
    <row r="18" spans="1:16" x14ac:dyDescent="0.25">
      <c r="A18" s="20" t="s">
        <v>160</v>
      </c>
      <c r="B18" s="20" t="s">
        <v>245</v>
      </c>
      <c r="C18" s="20" t="s">
        <v>246</v>
      </c>
      <c r="D18" s="20" t="s">
        <v>247</v>
      </c>
      <c r="E18" s="20" t="s">
        <v>15</v>
      </c>
      <c r="F18" s="20" t="s">
        <v>16</v>
      </c>
      <c r="G18" s="1" t="s">
        <v>17</v>
      </c>
      <c r="H18" s="2">
        <v>1.1000000000000001</v>
      </c>
      <c r="I18" s="8">
        <v>1</v>
      </c>
      <c r="J18" s="29"/>
      <c r="K18" s="1"/>
      <c r="L18" s="20" t="s">
        <v>4754</v>
      </c>
      <c r="M18" s="2">
        <v>18</v>
      </c>
      <c r="N18" s="2">
        <f t="shared" si="0"/>
        <v>18</v>
      </c>
      <c r="O18" s="2">
        <f t="shared" si="1"/>
        <v>0.16071428571428573</v>
      </c>
      <c r="P18" s="1" t="s">
        <v>89</v>
      </c>
    </row>
    <row r="19" spans="1:16" x14ac:dyDescent="0.25">
      <c r="A19" s="20" t="s">
        <v>160</v>
      </c>
      <c r="B19" s="20" t="s">
        <v>248</v>
      </c>
      <c r="C19" s="20" t="s">
        <v>249</v>
      </c>
      <c r="D19" s="20" t="s">
        <v>250</v>
      </c>
      <c r="E19" s="20" t="s">
        <v>15</v>
      </c>
      <c r="F19" s="20" t="s">
        <v>16</v>
      </c>
      <c r="G19" s="1" t="s">
        <v>17</v>
      </c>
      <c r="H19" s="2">
        <v>1.1000000000000001</v>
      </c>
      <c r="I19" s="8">
        <v>3</v>
      </c>
      <c r="J19" s="29"/>
      <c r="K19" s="1"/>
      <c r="L19" s="20" t="s">
        <v>4419</v>
      </c>
      <c r="M19" s="2">
        <v>31.5</v>
      </c>
      <c r="N19" s="2">
        <f t="shared" si="0"/>
        <v>31.5</v>
      </c>
      <c r="O19" s="2">
        <f t="shared" si="1"/>
        <v>0.28125</v>
      </c>
      <c r="P19" s="1" t="s">
        <v>77</v>
      </c>
    </row>
    <row r="20" spans="1:16" x14ac:dyDescent="0.25">
      <c r="A20" s="20" t="s">
        <v>160</v>
      </c>
      <c r="B20" s="20" t="s">
        <v>251</v>
      </c>
      <c r="C20" s="20" t="s">
        <v>252</v>
      </c>
      <c r="D20" s="20" t="s">
        <v>253</v>
      </c>
      <c r="E20" s="20" t="s">
        <v>15</v>
      </c>
      <c r="F20" s="20" t="s">
        <v>16</v>
      </c>
      <c r="G20" s="1" t="s">
        <v>105</v>
      </c>
      <c r="H20" s="2">
        <v>8</v>
      </c>
      <c r="I20" s="8">
        <v>1</v>
      </c>
      <c r="J20" s="29"/>
      <c r="K20" s="1"/>
      <c r="L20" s="20" t="s">
        <v>4420</v>
      </c>
      <c r="M20" s="2">
        <v>894.62400000000002</v>
      </c>
      <c r="N20" s="2">
        <f t="shared" si="0"/>
        <v>894.62400000000002</v>
      </c>
      <c r="O20" s="2">
        <f t="shared" si="1"/>
        <v>7.9877142857142855</v>
      </c>
      <c r="P20" s="1" t="s">
        <v>12</v>
      </c>
    </row>
    <row r="21" spans="1:16" x14ac:dyDescent="0.25">
      <c r="A21" s="20" t="s">
        <v>160</v>
      </c>
      <c r="B21" s="20" t="s">
        <v>254</v>
      </c>
      <c r="C21" s="20" t="s">
        <v>255</v>
      </c>
      <c r="D21" s="20" t="s">
        <v>256</v>
      </c>
      <c r="E21" s="20" t="s">
        <v>15</v>
      </c>
      <c r="F21" s="20" t="s">
        <v>16</v>
      </c>
      <c r="G21" s="1" t="s">
        <v>17</v>
      </c>
      <c r="H21" s="2">
        <v>1.1000000000000001</v>
      </c>
      <c r="I21" s="8">
        <v>4</v>
      </c>
      <c r="J21" s="29"/>
      <c r="K21" s="1"/>
      <c r="L21" s="20" t="s">
        <v>4421</v>
      </c>
      <c r="M21" s="2">
        <v>116.495</v>
      </c>
      <c r="N21" s="2">
        <f t="shared" si="0"/>
        <v>116.495</v>
      </c>
      <c r="O21" s="2">
        <f t="shared" si="1"/>
        <v>1.0401339285714286</v>
      </c>
      <c r="P21" s="1" t="s">
        <v>75</v>
      </c>
    </row>
    <row r="22" spans="1:16" x14ac:dyDescent="0.25">
      <c r="A22" s="20" t="s">
        <v>160</v>
      </c>
      <c r="B22" s="20" t="s">
        <v>257</v>
      </c>
      <c r="C22" s="20" t="s">
        <v>258</v>
      </c>
      <c r="D22" s="20" t="s">
        <v>259</v>
      </c>
      <c r="E22" s="20" t="s">
        <v>15</v>
      </c>
      <c r="F22" s="20" t="s">
        <v>16</v>
      </c>
      <c r="G22" s="1" t="s">
        <v>54</v>
      </c>
      <c r="H22" s="2">
        <v>0.36</v>
      </c>
      <c r="I22" s="8">
        <v>1</v>
      </c>
      <c r="J22" s="29"/>
      <c r="K22" s="1"/>
      <c r="L22" s="20" t="s">
        <v>4180</v>
      </c>
      <c r="M22" s="2">
        <v>254.208</v>
      </c>
      <c r="N22" s="2">
        <f t="shared" si="0"/>
        <v>254.208</v>
      </c>
      <c r="O22" s="2">
        <f t="shared" si="1"/>
        <v>2.2697142857142856</v>
      </c>
      <c r="P22" s="1" t="s">
        <v>37</v>
      </c>
    </row>
    <row r="23" spans="1:16" x14ac:dyDescent="0.25">
      <c r="A23" s="20" t="s">
        <v>160</v>
      </c>
      <c r="B23" s="20" t="s">
        <v>263</v>
      </c>
      <c r="C23" s="20" t="s">
        <v>264</v>
      </c>
      <c r="D23" s="20" t="s">
        <v>265</v>
      </c>
      <c r="E23" s="20" t="s">
        <v>15</v>
      </c>
      <c r="F23" s="20" t="s">
        <v>16</v>
      </c>
      <c r="G23" s="1" t="s">
        <v>17</v>
      </c>
      <c r="H23" s="2">
        <v>1.1000000000000001</v>
      </c>
      <c r="I23" s="8">
        <v>2</v>
      </c>
      <c r="J23" s="29"/>
      <c r="K23" s="1"/>
      <c r="L23" s="20" t="s">
        <v>4422</v>
      </c>
      <c r="M23" s="2">
        <v>211.68</v>
      </c>
      <c r="N23" s="2">
        <f t="shared" si="0"/>
        <v>211.68</v>
      </c>
      <c r="O23" s="2">
        <f t="shared" si="1"/>
        <v>1.8900000000000001</v>
      </c>
      <c r="P23" s="1" t="s">
        <v>101</v>
      </c>
    </row>
    <row r="24" spans="1:16" x14ac:dyDescent="0.25">
      <c r="A24" s="20" t="s">
        <v>160</v>
      </c>
      <c r="B24" s="20" t="s">
        <v>266</v>
      </c>
      <c r="C24" s="20" t="s">
        <v>267</v>
      </c>
      <c r="D24" s="20" t="s">
        <v>268</v>
      </c>
      <c r="E24" s="20" t="s">
        <v>15</v>
      </c>
      <c r="F24" s="20" t="s">
        <v>16</v>
      </c>
      <c r="G24" s="1" t="s">
        <v>105</v>
      </c>
      <c r="H24" s="2">
        <v>8</v>
      </c>
      <c r="I24" s="8">
        <v>2</v>
      </c>
      <c r="J24" s="29"/>
      <c r="K24" s="1"/>
      <c r="L24" s="20" t="s">
        <v>4327</v>
      </c>
      <c r="M24" s="2">
        <v>5626.3320000000003</v>
      </c>
      <c r="N24" s="2">
        <f t="shared" si="0"/>
        <v>5626.3320000000003</v>
      </c>
      <c r="O24" s="2">
        <f t="shared" si="1"/>
        <v>50.235107142857146</v>
      </c>
      <c r="P24" s="1" t="s">
        <v>116</v>
      </c>
    </row>
    <row r="25" spans="1:16" x14ac:dyDescent="0.25">
      <c r="A25" s="20" t="s">
        <v>160</v>
      </c>
      <c r="B25" s="20" t="s">
        <v>269</v>
      </c>
      <c r="C25" s="20" t="s">
        <v>270</v>
      </c>
      <c r="D25" s="20" t="s">
        <v>271</v>
      </c>
      <c r="E25" s="20" t="s">
        <v>28</v>
      </c>
      <c r="F25" s="20" t="s">
        <v>16</v>
      </c>
      <c r="G25" s="1" t="s">
        <v>17</v>
      </c>
      <c r="H25" s="2">
        <v>1.1000000000000001</v>
      </c>
      <c r="I25" s="8">
        <v>1</v>
      </c>
      <c r="J25" s="29" t="s">
        <v>4423</v>
      </c>
      <c r="K25" s="1">
        <v>901.77</v>
      </c>
      <c r="L25" s="20"/>
      <c r="M25" s="2"/>
      <c r="N25" s="2">
        <f t="shared" si="0"/>
        <v>901.77</v>
      </c>
      <c r="O25" s="2">
        <f t="shared" si="1"/>
        <v>8.0515178571428567</v>
      </c>
      <c r="P25" s="1" t="s">
        <v>38</v>
      </c>
    </row>
    <row r="26" spans="1:16" x14ac:dyDescent="0.25">
      <c r="A26" s="20" t="s">
        <v>160</v>
      </c>
      <c r="B26" s="20" t="s">
        <v>272</v>
      </c>
      <c r="C26" s="20" t="s">
        <v>273</v>
      </c>
      <c r="D26" s="20" t="s">
        <v>274</v>
      </c>
      <c r="E26" s="20" t="s">
        <v>28</v>
      </c>
      <c r="F26" s="20" t="s">
        <v>16</v>
      </c>
      <c r="G26" s="1" t="s">
        <v>17</v>
      </c>
      <c r="H26" s="2">
        <v>1.1000000000000001</v>
      </c>
      <c r="I26" s="8">
        <v>1</v>
      </c>
      <c r="J26" s="29" t="s">
        <v>4423</v>
      </c>
      <c r="K26" s="1">
        <v>901.77</v>
      </c>
      <c r="L26" s="20"/>
      <c r="M26" s="2"/>
      <c r="N26" s="2">
        <f t="shared" si="0"/>
        <v>901.77</v>
      </c>
      <c r="O26" s="2">
        <f t="shared" si="1"/>
        <v>8.0515178571428567</v>
      </c>
      <c r="P26" s="1" t="s">
        <v>100</v>
      </c>
    </row>
    <row r="27" spans="1:16" x14ac:dyDescent="0.25">
      <c r="A27" s="31" t="s">
        <v>160</v>
      </c>
      <c r="B27" s="31" t="s">
        <v>275</v>
      </c>
      <c r="C27" s="31" t="s">
        <v>276</v>
      </c>
      <c r="D27" s="31" t="s">
        <v>277</v>
      </c>
      <c r="E27" s="31" t="s">
        <v>43</v>
      </c>
      <c r="F27" s="20" t="s">
        <v>130</v>
      </c>
      <c r="G27" s="1" t="s">
        <v>14</v>
      </c>
      <c r="H27" s="2">
        <v>0</v>
      </c>
      <c r="I27" s="8">
        <v>1</v>
      </c>
      <c r="J27" s="34" t="s">
        <v>4423</v>
      </c>
      <c r="K27" s="1"/>
      <c r="L27" s="20" t="s">
        <v>4210</v>
      </c>
      <c r="M27" s="2">
        <v>23.436</v>
      </c>
      <c r="N27" s="2">
        <f t="shared" si="0"/>
        <v>23.436</v>
      </c>
      <c r="O27" s="2">
        <f t="shared" si="1"/>
        <v>0.20924999999999999</v>
      </c>
      <c r="P27" s="1" t="s">
        <v>12</v>
      </c>
    </row>
    <row r="28" spans="1:16" x14ac:dyDescent="0.25">
      <c r="A28" s="32"/>
      <c r="B28" s="32"/>
      <c r="C28" s="32"/>
      <c r="D28" s="32"/>
      <c r="E28" s="32"/>
      <c r="F28" s="20" t="s">
        <v>16</v>
      </c>
      <c r="G28" s="1" t="s">
        <v>17</v>
      </c>
      <c r="H28" s="2">
        <v>1.1000000000000001</v>
      </c>
      <c r="I28" s="8">
        <v>4</v>
      </c>
      <c r="J28" s="36"/>
      <c r="K28" s="1">
        <v>214.76</v>
      </c>
      <c r="L28" s="31"/>
      <c r="M28" s="2"/>
      <c r="N28" s="2">
        <f t="shared" si="0"/>
        <v>214.76</v>
      </c>
      <c r="O28" s="2">
        <f t="shared" si="1"/>
        <v>1.9175</v>
      </c>
      <c r="P28" s="1" t="s">
        <v>51</v>
      </c>
    </row>
    <row r="29" spans="1:16" x14ac:dyDescent="0.25">
      <c r="A29" s="33"/>
      <c r="B29" s="33"/>
      <c r="C29" s="33"/>
      <c r="D29" s="33"/>
      <c r="E29" s="33"/>
      <c r="F29" s="20" t="s">
        <v>16</v>
      </c>
      <c r="G29" s="1" t="s">
        <v>135</v>
      </c>
      <c r="H29" s="2">
        <v>0.1</v>
      </c>
      <c r="I29" s="8">
        <v>1</v>
      </c>
      <c r="J29" s="35"/>
      <c r="K29" s="1"/>
      <c r="L29" s="33"/>
      <c r="M29" s="2"/>
      <c r="N29" s="19">
        <f t="shared" si="0"/>
        <v>0</v>
      </c>
      <c r="O29" s="19">
        <f t="shared" si="1"/>
        <v>0</v>
      </c>
      <c r="P29" s="1" t="s">
        <v>12</v>
      </c>
    </row>
    <row r="30" spans="1:16" x14ac:dyDescent="0.25">
      <c r="A30" s="20" t="s">
        <v>160</v>
      </c>
      <c r="B30" s="20" t="s">
        <v>278</v>
      </c>
      <c r="C30" s="20" t="s">
        <v>279</v>
      </c>
      <c r="D30" s="20" t="s">
        <v>280</v>
      </c>
      <c r="E30" s="20" t="s">
        <v>15</v>
      </c>
      <c r="F30" s="20" t="s">
        <v>16</v>
      </c>
      <c r="G30" s="1" t="s">
        <v>17</v>
      </c>
      <c r="H30" s="2">
        <v>1.1000000000000001</v>
      </c>
      <c r="I30" s="8">
        <v>3</v>
      </c>
      <c r="J30" s="29"/>
      <c r="K30" s="1"/>
      <c r="L30" s="20" t="s">
        <v>4424</v>
      </c>
      <c r="M30" s="2">
        <v>48</v>
      </c>
      <c r="N30" s="2">
        <f t="shared" si="0"/>
        <v>48</v>
      </c>
      <c r="O30" s="2">
        <f t="shared" si="1"/>
        <v>0.42857142857142855</v>
      </c>
      <c r="P30" s="1" t="s">
        <v>77</v>
      </c>
    </row>
    <row r="31" spans="1:16" x14ac:dyDescent="0.25">
      <c r="A31" s="20" t="s">
        <v>160</v>
      </c>
      <c r="B31" s="20" t="s">
        <v>284</v>
      </c>
      <c r="C31" s="20" t="s">
        <v>285</v>
      </c>
      <c r="D31" s="20" t="s">
        <v>286</v>
      </c>
      <c r="E31" s="20" t="s">
        <v>15</v>
      </c>
      <c r="F31" s="20" t="s">
        <v>16</v>
      </c>
      <c r="G31" s="1" t="s">
        <v>17</v>
      </c>
      <c r="H31" s="2">
        <v>1.1000000000000001</v>
      </c>
      <c r="I31" s="8">
        <v>1</v>
      </c>
      <c r="J31" s="29"/>
      <c r="K31" s="1"/>
      <c r="L31" s="20" t="s">
        <v>4328</v>
      </c>
      <c r="M31" s="2">
        <v>264.97199999999998</v>
      </c>
      <c r="N31" s="2">
        <f t="shared" si="0"/>
        <v>264.97199999999998</v>
      </c>
      <c r="O31" s="2">
        <f t="shared" si="1"/>
        <v>2.3658214285714285</v>
      </c>
      <c r="P31" s="1" t="s">
        <v>175</v>
      </c>
    </row>
    <row r="32" spans="1:16" x14ac:dyDescent="0.25">
      <c r="A32" s="20" t="s">
        <v>160</v>
      </c>
      <c r="B32" s="20" t="s">
        <v>287</v>
      </c>
      <c r="C32" s="20" t="s">
        <v>288</v>
      </c>
      <c r="D32" s="20" t="s">
        <v>289</v>
      </c>
      <c r="E32" s="20" t="s">
        <v>15</v>
      </c>
      <c r="F32" s="20" t="s">
        <v>16</v>
      </c>
      <c r="G32" s="1" t="s">
        <v>17</v>
      </c>
      <c r="H32" s="2">
        <v>1.1000000000000001</v>
      </c>
      <c r="I32" s="8">
        <v>1</v>
      </c>
      <c r="J32" s="29"/>
      <c r="K32" s="1"/>
      <c r="L32" s="20" t="s">
        <v>4426</v>
      </c>
      <c r="M32" s="2">
        <v>1.752</v>
      </c>
      <c r="N32" s="2">
        <f t="shared" si="0"/>
        <v>1.752</v>
      </c>
      <c r="O32" s="2">
        <f t="shared" si="1"/>
        <v>1.5642857142857142E-2</v>
      </c>
      <c r="P32" s="1" t="s">
        <v>12</v>
      </c>
    </row>
    <row r="33" spans="1:16" x14ac:dyDescent="0.25">
      <c r="A33" s="20" t="s">
        <v>160</v>
      </c>
      <c r="B33" s="20" t="s">
        <v>290</v>
      </c>
      <c r="C33" s="20" t="s">
        <v>291</v>
      </c>
      <c r="D33" s="20" t="s">
        <v>292</v>
      </c>
      <c r="E33" s="20" t="s">
        <v>20</v>
      </c>
      <c r="F33" s="20" t="s">
        <v>16</v>
      </c>
      <c r="G33" s="1" t="s">
        <v>17</v>
      </c>
      <c r="H33" s="2">
        <v>1.1000000000000001</v>
      </c>
      <c r="I33" s="8">
        <v>1</v>
      </c>
      <c r="J33" s="29"/>
      <c r="K33" s="1"/>
      <c r="L33" s="20" t="s">
        <v>4427</v>
      </c>
      <c r="M33" s="2">
        <v>46.247999999999998</v>
      </c>
      <c r="N33" s="2">
        <f t="shared" si="0"/>
        <v>46.247999999999998</v>
      </c>
      <c r="O33" s="2">
        <f t="shared" si="1"/>
        <v>0.41292857142857142</v>
      </c>
      <c r="P33" s="1" t="s">
        <v>12</v>
      </c>
    </row>
    <row r="34" spans="1:16" x14ac:dyDescent="0.25">
      <c r="A34" s="20" t="s">
        <v>160</v>
      </c>
      <c r="B34" s="20" t="s">
        <v>293</v>
      </c>
      <c r="C34" s="20" t="s">
        <v>294</v>
      </c>
      <c r="D34" s="20" t="s">
        <v>295</v>
      </c>
      <c r="E34" s="20" t="s">
        <v>15</v>
      </c>
      <c r="F34" s="20" t="s">
        <v>16</v>
      </c>
      <c r="G34" s="1" t="s">
        <v>17</v>
      </c>
      <c r="H34" s="2">
        <v>1.1000000000000001</v>
      </c>
      <c r="I34" s="8">
        <v>1</v>
      </c>
      <c r="J34" s="29"/>
      <c r="K34" s="1"/>
      <c r="L34" s="20" t="s">
        <v>4428</v>
      </c>
      <c r="M34" s="2">
        <v>18.911999999999999</v>
      </c>
      <c r="N34" s="2">
        <f t="shared" si="0"/>
        <v>18.911999999999999</v>
      </c>
      <c r="O34" s="2">
        <f t="shared" si="1"/>
        <v>0.16885714285714284</v>
      </c>
      <c r="P34" s="1" t="s">
        <v>12</v>
      </c>
    </row>
    <row r="35" spans="1:16" x14ac:dyDescent="0.25">
      <c r="A35" s="20" t="s">
        <v>160</v>
      </c>
      <c r="B35" s="20" t="s">
        <v>296</v>
      </c>
      <c r="C35" s="20" t="s">
        <v>297</v>
      </c>
      <c r="D35" s="20" t="s">
        <v>298</v>
      </c>
      <c r="E35" s="20" t="s">
        <v>15</v>
      </c>
      <c r="F35" s="20" t="s">
        <v>16</v>
      </c>
      <c r="G35" s="1" t="s">
        <v>17</v>
      </c>
      <c r="H35" s="2">
        <v>1.1000000000000001</v>
      </c>
      <c r="I35" s="8">
        <v>2</v>
      </c>
      <c r="J35" s="29"/>
      <c r="K35" s="1"/>
      <c r="L35" s="20" t="s">
        <v>4429</v>
      </c>
      <c r="M35" s="2">
        <v>313.2</v>
      </c>
      <c r="N35" s="2">
        <f t="shared" si="0"/>
        <v>313.2</v>
      </c>
      <c r="O35" s="2">
        <f t="shared" si="1"/>
        <v>2.7964285714285713</v>
      </c>
      <c r="P35" s="1" t="s">
        <v>36</v>
      </c>
    </row>
    <row r="36" spans="1:16" x14ac:dyDescent="0.25">
      <c r="A36" s="20" t="s">
        <v>160</v>
      </c>
      <c r="B36" s="20" t="s">
        <v>299</v>
      </c>
      <c r="C36" s="20" t="s">
        <v>300</v>
      </c>
      <c r="D36" s="20" t="s">
        <v>301</v>
      </c>
      <c r="E36" s="20" t="s">
        <v>20</v>
      </c>
      <c r="F36" s="20" t="s">
        <v>16</v>
      </c>
      <c r="G36" s="1" t="s">
        <v>17</v>
      </c>
      <c r="H36" s="2">
        <v>1.1000000000000001</v>
      </c>
      <c r="I36" s="8">
        <v>1</v>
      </c>
      <c r="J36" s="29"/>
      <c r="K36" s="1"/>
      <c r="L36" s="20" t="s">
        <v>4430</v>
      </c>
      <c r="M36" s="2">
        <v>145.12799999999999</v>
      </c>
      <c r="N36" s="2">
        <f t="shared" ref="N36:N99" si="2">K36+M36</f>
        <v>145.12799999999999</v>
      </c>
      <c r="O36" s="2">
        <f t="shared" si="1"/>
        <v>1.2957857142857141</v>
      </c>
      <c r="P36" s="1" t="s">
        <v>12</v>
      </c>
    </row>
    <row r="37" spans="1:16" x14ac:dyDescent="0.25">
      <c r="A37" s="20" t="s">
        <v>160</v>
      </c>
      <c r="B37" s="20" t="s">
        <v>302</v>
      </c>
      <c r="C37" s="20" t="s">
        <v>303</v>
      </c>
      <c r="D37" s="20" t="s">
        <v>304</v>
      </c>
      <c r="E37" s="20" t="s">
        <v>15</v>
      </c>
      <c r="F37" s="20" t="s">
        <v>16</v>
      </c>
      <c r="G37" s="1" t="s">
        <v>17</v>
      </c>
      <c r="H37" s="2">
        <v>1.1000000000000001</v>
      </c>
      <c r="I37" s="8">
        <v>1</v>
      </c>
      <c r="J37" s="29"/>
      <c r="K37" s="1"/>
      <c r="L37" s="20" t="s">
        <v>4329</v>
      </c>
      <c r="M37" s="2">
        <v>163.5</v>
      </c>
      <c r="N37" s="2">
        <f t="shared" si="2"/>
        <v>163.5</v>
      </c>
      <c r="O37" s="2">
        <f t="shared" si="1"/>
        <v>1.4598214285714286</v>
      </c>
      <c r="P37" s="1" t="s">
        <v>63</v>
      </c>
    </row>
    <row r="38" spans="1:16" x14ac:dyDescent="0.25">
      <c r="A38" s="31" t="s">
        <v>160</v>
      </c>
      <c r="B38" s="31" t="s">
        <v>305</v>
      </c>
      <c r="C38" s="31" t="s">
        <v>306</v>
      </c>
      <c r="D38" s="31" t="s">
        <v>307</v>
      </c>
      <c r="E38" s="31" t="s">
        <v>28</v>
      </c>
      <c r="F38" s="20" t="s">
        <v>130</v>
      </c>
      <c r="G38" s="1" t="s">
        <v>14</v>
      </c>
      <c r="H38" s="2">
        <v>0</v>
      </c>
      <c r="I38" s="8">
        <v>1</v>
      </c>
      <c r="J38" s="34" t="s">
        <v>4423</v>
      </c>
      <c r="K38" s="1"/>
      <c r="L38" s="20"/>
      <c r="M38" s="2"/>
      <c r="N38" s="19">
        <f t="shared" si="2"/>
        <v>0</v>
      </c>
      <c r="O38" s="19">
        <f t="shared" si="1"/>
        <v>0</v>
      </c>
      <c r="P38" s="1" t="s">
        <v>12</v>
      </c>
    </row>
    <row r="39" spans="1:16" x14ac:dyDescent="0.25">
      <c r="A39" s="32"/>
      <c r="B39" s="32"/>
      <c r="C39" s="32"/>
      <c r="D39" s="32"/>
      <c r="E39" s="32"/>
      <c r="F39" s="20" t="s">
        <v>16</v>
      </c>
      <c r="G39" s="1" t="s">
        <v>17</v>
      </c>
      <c r="H39" s="2">
        <v>1.1000000000000001</v>
      </c>
      <c r="I39" s="8">
        <v>1</v>
      </c>
      <c r="J39" s="36"/>
      <c r="K39" s="1">
        <v>766.51</v>
      </c>
      <c r="L39" s="31" t="s">
        <v>4211</v>
      </c>
      <c r="M39" s="2">
        <v>4.944</v>
      </c>
      <c r="N39" s="2">
        <f t="shared" si="2"/>
        <v>771.45399999999995</v>
      </c>
      <c r="O39" s="2">
        <f t="shared" si="1"/>
        <v>6.8879821428571422</v>
      </c>
      <c r="P39" s="1" t="s">
        <v>67</v>
      </c>
    </row>
    <row r="40" spans="1:16" x14ac:dyDescent="0.25">
      <c r="A40" s="33"/>
      <c r="B40" s="33"/>
      <c r="C40" s="33"/>
      <c r="D40" s="33"/>
      <c r="E40" s="33"/>
      <c r="F40" s="20" t="s">
        <v>16</v>
      </c>
      <c r="G40" s="1" t="s">
        <v>135</v>
      </c>
      <c r="H40" s="2">
        <v>0.1</v>
      </c>
      <c r="I40" s="8">
        <v>1</v>
      </c>
      <c r="J40" s="35"/>
      <c r="K40" s="1"/>
      <c r="L40" s="33"/>
      <c r="M40" s="2"/>
      <c r="N40" s="19">
        <f t="shared" si="2"/>
        <v>0</v>
      </c>
      <c r="O40" s="19">
        <f t="shared" si="1"/>
        <v>0</v>
      </c>
      <c r="P40" s="1" t="s">
        <v>12</v>
      </c>
    </row>
    <row r="41" spans="1:16" x14ac:dyDescent="0.25">
      <c r="A41" s="20" t="s">
        <v>160</v>
      </c>
      <c r="B41" s="20" t="s">
        <v>308</v>
      </c>
      <c r="C41" s="20" t="s">
        <v>309</v>
      </c>
      <c r="D41" s="20" t="s">
        <v>310</v>
      </c>
      <c r="E41" s="20" t="s">
        <v>15</v>
      </c>
      <c r="F41" s="20" t="s">
        <v>16</v>
      </c>
      <c r="G41" s="1" t="s">
        <v>17</v>
      </c>
      <c r="H41" s="2">
        <v>1.1000000000000001</v>
      </c>
      <c r="I41" s="8">
        <v>1</v>
      </c>
      <c r="J41" s="29"/>
      <c r="K41" s="1"/>
      <c r="L41" s="20" t="s">
        <v>4431</v>
      </c>
      <c r="M41" s="2">
        <v>25.763999999999999</v>
      </c>
      <c r="N41" s="2">
        <f t="shared" si="2"/>
        <v>25.763999999999999</v>
      </c>
      <c r="O41" s="2">
        <f t="shared" si="1"/>
        <v>0.23003571428571429</v>
      </c>
      <c r="P41" s="1" t="s">
        <v>12</v>
      </c>
    </row>
    <row r="42" spans="1:16" x14ac:dyDescent="0.25">
      <c r="A42" s="20" t="s">
        <v>160</v>
      </c>
      <c r="B42" s="20" t="s">
        <v>311</v>
      </c>
      <c r="C42" s="20" t="s">
        <v>312</v>
      </c>
      <c r="D42" s="20" t="s">
        <v>313</v>
      </c>
      <c r="E42" s="20" t="s">
        <v>15</v>
      </c>
      <c r="F42" s="20" t="s">
        <v>16</v>
      </c>
      <c r="G42" s="1" t="s">
        <v>17</v>
      </c>
      <c r="H42" s="2">
        <v>1.1000000000000001</v>
      </c>
      <c r="I42" s="8">
        <v>1</v>
      </c>
      <c r="J42" s="29"/>
      <c r="K42" s="1"/>
      <c r="L42" s="20" t="s">
        <v>4432</v>
      </c>
      <c r="M42" s="2"/>
      <c r="N42" s="19">
        <f t="shared" si="2"/>
        <v>0</v>
      </c>
      <c r="O42" s="19">
        <f t="shared" si="1"/>
        <v>0</v>
      </c>
      <c r="P42" s="1" t="s">
        <v>314</v>
      </c>
    </row>
    <row r="43" spans="1:16" x14ac:dyDescent="0.25">
      <c r="A43" s="31" t="s">
        <v>160</v>
      </c>
      <c r="B43" s="31" t="s">
        <v>315</v>
      </c>
      <c r="C43" s="31" t="s">
        <v>316</v>
      </c>
      <c r="D43" s="31" t="s">
        <v>317</v>
      </c>
      <c r="E43" s="31" t="s">
        <v>28</v>
      </c>
      <c r="F43" s="20" t="s">
        <v>16</v>
      </c>
      <c r="G43" s="1" t="s">
        <v>17</v>
      </c>
      <c r="H43" s="2">
        <v>1.1000000000000001</v>
      </c>
      <c r="I43" s="8">
        <v>1</v>
      </c>
      <c r="J43" s="34" t="s">
        <v>4423</v>
      </c>
      <c r="K43" s="1">
        <v>901.77</v>
      </c>
      <c r="L43" s="20" t="s">
        <v>4212</v>
      </c>
      <c r="M43" s="2">
        <v>29.004000000000001</v>
      </c>
      <c r="N43" s="2">
        <f t="shared" si="2"/>
        <v>930.774</v>
      </c>
      <c r="O43" s="2">
        <f t="shared" si="1"/>
        <v>8.3104821428571434</v>
      </c>
      <c r="P43" s="1" t="s">
        <v>35</v>
      </c>
    </row>
    <row r="44" spans="1:16" x14ac:dyDescent="0.25">
      <c r="A44" s="33"/>
      <c r="B44" s="33"/>
      <c r="C44" s="33"/>
      <c r="D44" s="33"/>
      <c r="E44" s="33"/>
      <c r="F44" s="20" t="s">
        <v>16</v>
      </c>
      <c r="G44" s="1" t="s">
        <v>14</v>
      </c>
      <c r="H44" s="2">
        <v>0</v>
      </c>
      <c r="I44" s="8">
        <v>1</v>
      </c>
      <c r="J44" s="35"/>
      <c r="K44" s="1"/>
      <c r="L44" s="20"/>
      <c r="M44" s="2"/>
      <c r="N44" s="19">
        <f t="shared" si="2"/>
        <v>0</v>
      </c>
      <c r="O44" s="19">
        <f t="shared" si="1"/>
        <v>0</v>
      </c>
      <c r="P44" s="1" t="s">
        <v>24</v>
      </c>
    </row>
    <row r="45" spans="1:16" x14ac:dyDescent="0.25">
      <c r="A45" s="31" t="s">
        <v>160</v>
      </c>
      <c r="B45" s="31" t="s">
        <v>318</v>
      </c>
      <c r="C45" s="31" t="s">
        <v>319</v>
      </c>
      <c r="D45" s="31" t="s">
        <v>320</v>
      </c>
      <c r="E45" s="31" t="s">
        <v>43</v>
      </c>
      <c r="F45" s="20" t="s">
        <v>16</v>
      </c>
      <c r="G45" s="1" t="s">
        <v>17</v>
      </c>
      <c r="H45" s="2">
        <v>1.1000000000000001</v>
      </c>
      <c r="I45" s="8">
        <v>2</v>
      </c>
      <c r="J45" s="34" t="s">
        <v>4423</v>
      </c>
      <c r="K45" s="1">
        <v>766.51</v>
      </c>
      <c r="L45" s="20" t="s">
        <v>4213</v>
      </c>
      <c r="M45" s="2">
        <v>12.6</v>
      </c>
      <c r="N45" s="2">
        <f t="shared" si="2"/>
        <v>779.11</v>
      </c>
      <c r="O45" s="2">
        <f t="shared" si="1"/>
        <v>6.9563392857142858</v>
      </c>
      <c r="P45" s="1" t="s">
        <v>116</v>
      </c>
    </row>
    <row r="46" spans="1:16" x14ac:dyDescent="0.25">
      <c r="A46" s="33"/>
      <c r="B46" s="33"/>
      <c r="C46" s="33"/>
      <c r="D46" s="33"/>
      <c r="E46" s="33"/>
      <c r="F46" s="20" t="s">
        <v>16</v>
      </c>
      <c r="G46" s="1" t="s">
        <v>14</v>
      </c>
      <c r="H46" s="2">
        <v>0</v>
      </c>
      <c r="I46" s="8">
        <v>1</v>
      </c>
      <c r="J46" s="35"/>
      <c r="K46" s="1"/>
      <c r="L46" s="20"/>
      <c r="M46" s="2"/>
      <c r="N46" s="19">
        <f t="shared" si="2"/>
        <v>0</v>
      </c>
      <c r="O46" s="19">
        <f t="shared" si="1"/>
        <v>0</v>
      </c>
      <c r="P46" s="1" t="s">
        <v>12</v>
      </c>
    </row>
    <row r="47" spans="1:16" x14ac:dyDescent="0.25">
      <c r="A47" s="20" t="s">
        <v>160</v>
      </c>
      <c r="B47" s="20" t="s">
        <v>321</v>
      </c>
      <c r="C47" s="20" t="s">
        <v>322</v>
      </c>
      <c r="D47" s="20" t="s">
        <v>323</v>
      </c>
      <c r="E47" s="20" t="s">
        <v>15</v>
      </c>
      <c r="F47" s="20" t="s">
        <v>16</v>
      </c>
      <c r="G47" s="1" t="s">
        <v>17</v>
      </c>
      <c r="H47" s="2">
        <v>1.1000000000000001</v>
      </c>
      <c r="I47" s="8">
        <v>4</v>
      </c>
      <c r="J47" s="29"/>
      <c r="K47" s="1"/>
      <c r="L47" s="20" t="s">
        <v>4433</v>
      </c>
      <c r="M47" s="2">
        <v>215.85599999999999</v>
      </c>
      <c r="N47" s="2">
        <f t="shared" si="2"/>
        <v>215.85599999999999</v>
      </c>
      <c r="O47" s="2">
        <f t="shared" si="1"/>
        <v>1.9272857142857143</v>
      </c>
      <c r="P47" s="1" t="s">
        <v>150</v>
      </c>
    </row>
    <row r="48" spans="1:16" x14ac:dyDescent="0.25">
      <c r="A48" s="31" t="s">
        <v>160</v>
      </c>
      <c r="B48" s="31" t="s">
        <v>324</v>
      </c>
      <c r="C48" s="31" t="s">
        <v>325</v>
      </c>
      <c r="D48" s="31" t="s">
        <v>326</v>
      </c>
      <c r="E48" s="31" t="s">
        <v>167</v>
      </c>
      <c r="F48" s="20" t="s">
        <v>16</v>
      </c>
      <c r="G48" s="1" t="s">
        <v>17</v>
      </c>
      <c r="H48" s="2">
        <v>1.1000000000000001</v>
      </c>
      <c r="I48" s="8">
        <v>4</v>
      </c>
      <c r="J48" s="34" t="s">
        <v>4434</v>
      </c>
      <c r="K48" s="1">
        <v>932.2</v>
      </c>
      <c r="L48" s="20" t="s">
        <v>4214</v>
      </c>
      <c r="M48" s="2">
        <v>1042.0440000000001</v>
      </c>
      <c r="N48" s="2">
        <f t="shared" si="2"/>
        <v>1974.2440000000001</v>
      </c>
      <c r="O48" s="2">
        <f t="shared" si="1"/>
        <v>17.627178571428573</v>
      </c>
      <c r="P48" s="1" t="s">
        <v>125</v>
      </c>
    </row>
    <row r="49" spans="1:16" x14ac:dyDescent="0.25">
      <c r="A49" s="33"/>
      <c r="B49" s="33"/>
      <c r="C49" s="33"/>
      <c r="D49" s="33"/>
      <c r="E49" s="33"/>
      <c r="F49" s="20" t="s">
        <v>16</v>
      </c>
      <c r="G49" s="1" t="s">
        <v>14</v>
      </c>
      <c r="H49" s="2">
        <v>0</v>
      </c>
      <c r="I49" s="8">
        <v>1</v>
      </c>
      <c r="J49" s="35"/>
      <c r="K49" s="1"/>
      <c r="L49" s="20"/>
      <c r="M49" s="2"/>
      <c r="N49" s="19">
        <f t="shared" si="2"/>
        <v>0</v>
      </c>
      <c r="O49" s="19">
        <f t="shared" si="1"/>
        <v>0</v>
      </c>
      <c r="P49" s="1" t="s">
        <v>12</v>
      </c>
    </row>
    <row r="50" spans="1:16" x14ac:dyDescent="0.25">
      <c r="A50" s="31" t="s">
        <v>160</v>
      </c>
      <c r="B50" s="31" t="s">
        <v>327</v>
      </c>
      <c r="C50" s="31" t="s">
        <v>328</v>
      </c>
      <c r="D50" s="31" t="s">
        <v>329</v>
      </c>
      <c r="E50" s="31" t="s">
        <v>43</v>
      </c>
      <c r="F50" s="20" t="s">
        <v>16</v>
      </c>
      <c r="G50" s="1" t="s">
        <v>17</v>
      </c>
      <c r="H50" s="2">
        <v>1.1000000000000001</v>
      </c>
      <c r="I50" s="8">
        <v>2</v>
      </c>
      <c r="J50" s="34" t="s">
        <v>4434</v>
      </c>
      <c r="K50" s="1">
        <v>887.36</v>
      </c>
      <c r="L50" s="20" t="s">
        <v>4215</v>
      </c>
      <c r="M50" s="2">
        <v>11.196</v>
      </c>
      <c r="N50" s="2">
        <f t="shared" si="2"/>
        <v>898.55600000000004</v>
      </c>
      <c r="O50" s="2">
        <f t="shared" si="1"/>
        <v>8.0228214285714294</v>
      </c>
      <c r="P50" s="1" t="s">
        <v>116</v>
      </c>
    </row>
    <row r="51" spans="1:16" x14ac:dyDescent="0.25">
      <c r="A51" s="33"/>
      <c r="B51" s="33"/>
      <c r="C51" s="33"/>
      <c r="D51" s="33"/>
      <c r="E51" s="33"/>
      <c r="F51" s="20" t="s">
        <v>16</v>
      </c>
      <c r="G51" s="1" t="s">
        <v>14</v>
      </c>
      <c r="H51" s="2">
        <v>0</v>
      </c>
      <c r="I51" s="8">
        <v>1</v>
      </c>
      <c r="J51" s="35"/>
      <c r="K51" s="1"/>
      <c r="L51" s="20"/>
      <c r="M51" s="2"/>
      <c r="N51" s="19">
        <f t="shared" si="2"/>
        <v>0</v>
      </c>
      <c r="O51" s="19">
        <f t="shared" si="1"/>
        <v>0</v>
      </c>
      <c r="P51" s="1" t="s">
        <v>12</v>
      </c>
    </row>
    <row r="52" spans="1:16" x14ac:dyDescent="0.25">
      <c r="A52" s="20" t="s">
        <v>160</v>
      </c>
      <c r="B52" s="20" t="s">
        <v>330</v>
      </c>
      <c r="C52" s="20" t="s">
        <v>331</v>
      </c>
      <c r="D52" s="20" t="s">
        <v>332</v>
      </c>
      <c r="E52" s="20" t="s">
        <v>15</v>
      </c>
      <c r="F52" s="20" t="s">
        <v>16</v>
      </c>
      <c r="G52" s="1" t="s">
        <v>17</v>
      </c>
      <c r="H52" s="2">
        <v>1.1000000000000001</v>
      </c>
      <c r="I52" s="8">
        <v>1</v>
      </c>
      <c r="J52" s="29"/>
      <c r="K52" s="1"/>
      <c r="L52" s="20" t="s">
        <v>4327</v>
      </c>
      <c r="M52" s="2">
        <v>265.09199999999998</v>
      </c>
      <c r="N52" s="2">
        <f t="shared" si="2"/>
        <v>265.09199999999998</v>
      </c>
      <c r="O52" s="2">
        <f t="shared" si="1"/>
        <v>2.3668928571428571</v>
      </c>
      <c r="P52" s="1" t="s">
        <v>57</v>
      </c>
    </row>
    <row r="53" spans="1:16" x14ac:dyDescent="0.25">
      <c r="A53" s="20" t="s">
        <v>160</v>
      </c>
      <c r="B53" s="20" t="s">
        <v>333</v>
      </c>
      <c r="C53" s="20" t="s">
        <v>334</v>
      </c>
      <c r="D53" s="20" t="s">
        <v>335</v>
      </c>
      <c r="E53" s="20" t="s">
        <v>15</v>
      </c>
      <c r="F53" s="20" t="s">
        <v>16</v>
      </c>
      <c r="G53" s="1" t="s">
        <v>17</v>
      </c>
      <c r="H53" s="2">
        <v>1.1000000000000001</v>
      </c>
      <c r="I53" s="8">
        <v>1</v>
      </c>
      <c r="J53" s="29"/>
      <c r="K53" s="1"/>
      <c r="L53" s="20" t="s">
        <v>4330</v>
      </c>
      <c r="M53" s="2">
        <v>16.5</v>
      </c>
      <c r="N53" s="2">
        <f t="shared" si="2"/>
        <v>16.5</v>
      </c>
      <c r="O53" s="2">
        <f t="shared" si="1"/>
        <v>0.14732142857142858</v>
      </c>
      <c r="P53" s="1" t="s">
        <v>12</v>
      </c>
    </row>
    <row r="54" spans="1:16" x14ac:dyDescent="0.25">
      <c r="A54" s="20" t="s">
        <v>160</v>
      </c>
      <c r="B54" s="20" t="s">
        <v>336</v>
      </c>
      <c r="C54" s="20" t="s">
        <v>334</v>
      </c>
      <c r="D54" s="20" t="s">
        <v>337</v>
      </c>
      <c r="E54" s="20" t="s">
        <v>15</v>
      </c>
      <c r="F54" s="20" t="s">
        <v>16</v>
      </c>
      <c r="G54" s="1" t="s">
        <v>17</v>
      </c>
      <c r="H54" s="2">
        <v>1.1000000000000001</v>
      </c>
      <c r="I54" s="8">
        <v>1</v>
      </c>
      <c r="J54" s="29"/>
      <c r="K54" s="1"/>
      <c r="L54" s="20" t="s">
        <v>4435</v>
      </c>
      <c r="M54" s="2">
        <v>118.5</v>
      </c>
      <c r="N54" s="2">
        <f t="shared" si="2"/>
        <v>118.5</v>
      </c>
      <c r="O54" s="2">
        <f t="shared" si="1"/>
        <v>1.0580357142857142</v>
      </c>
      <c r="P54" s="1" t="s">
        <v>12</v>
      </c>
    </row>
    <row r="55" spans="1:16" x14ac:dyDescent="0.25">
      <c r="A55" s="31" t="s">
        <v>160</v>
      </c>
      <c r="B55" s="31" t="s">
        <v>338</v>
      </c>
      <c r="C55" s="31" t="s">
        <v>339</v>
      </c>
      <c r="D55" s="31" t="s">
        <v>340</v>
      </c>
      <c r="E55" s="31" t="s">
        <v>28</v>
      </c>
      <c r="F55" s="20" t="s">
        <v>16</v>
      </c>
      <c r="G55" s="1" t="s">
        <v>17</v>
      </c>
      <c r="H55" s="2">
        <v>1.1000000000000001</v>
      </c>
      <c r="I55" s="8">
        <v>3</v>
      </c>
      <c r="J55" s="34" t="s">
        <v>4423</v>
      </c>
      <c r="K55" s="1">
        <v>901.77</v>
      </c>
      <c r="L55" s="31"/>
      <c r="M55" s="2"/>
      <c r="N55" s="2">
        <f t="shared" si="2"/>
        <v>901.77</v>
      </c>
      <c r="O55" s="2">
        <f t="shared" si="1"/>
        <v>8.0515178571428567</v>
      </c>
      <c r="P55" s="1" t="s">
        <v>42</v>
      </c>
    </row>
    <row r="56" spans="1:16" x14ac:dyDescent="0.25">
      <c r="A56" s="33"/>
      <c r="B56" s="33"/>
      <c r="C56" s="33"/>
      <c r="D56" s="33"/>
      <c r="E56" s="33"/>
      <c r="F56" s="20" t="s">
        <v>16</v>
      </c>
      <c r="G56" s="1" t="s">
        <v>14</v>
      </c>
      <c r="H56" s="2">
        <v>0</v>
      </c>
      <c r="I56" s="8">
        <v>1</v>
      </c>
      <c r="J56" s="35"/>
      <c r="K56" s="1"/>
      <c r="L56" s="33"/>
      <c r="M56" s="2"/>
      <c r="N56" s="19">
        <f t="shared" si="2"/>
        <v>0</v>
      </c>
      <c r="O56" s="19">
        <f t="shared" si="1"/>
        <v>0</v>
      </c>
      <c r="P56" s="1" t="s">
        <v>24</v>
      </c>
    </row>
    <row r="57" spans="1:16" x14ac:dyDescent="0.25">
      <c r="A57" s="20" t="s">
        <v>160</v>
      </c>
      <c r="B57" s="20" t="s">
        <v>344</v>
      </c>
      <c r="C57" s="20" t="s">
        <v>345</v>
      </c>
      <c r="D57" s="20" t="s">
        <v>346</v>
      </c>
      <c r="E57" s="20" t="s">
        <v>15</v>
      </c>
      <c r="F57" s="20" t="s">
        <v>16</v>
      </c>
      <c r="G57" s="1" t="s">
        <v>17</v>
      </c>
      <c r="H57" s="2">
        <v>1.1000000000000001</v>
      </c>
      <c r="I57" s="8">
        <v>1</v>
      </c>
      <c r="J57" s="29"/>
      <c r="K57" s="1"/>
      <c r="L57" s="20" t="s">
        <v>4327</v>
      </c>
      <c r="M57" s="2">
        <v>265.09199999999998</v>
      </c>
      <c r="N57" s="2">
        <f t="shared" si="2"/>
        <v>265.09199999999998</v>
      </c>
      <c r="O57" s="2">
        <f t="shared" si="1"/>
        <v>2.3668928571428571</v>
      </c>
      <c r="P57" s="1" t="s">
        <v>57</v>
      </c>
    </row>
    <row r="58" spans="1:16" x14ac:dyDescent="0.25">
      <c r="A58" s="20" t="s">
        <v>160</v>
      </c>
      <c r="B58" s="20" t="s">
        <v>347</v>
      </c>
      <c r="C58" s="20" t="s">
        <v>348</v>
      </c>
      <c r="D58" s="20" t="s">
        <v>349</v>
      </c>
      <c r="E58" s="20" t="s">
        <v>15</v>
      </c>
      <c r="F58" s="20" t="s">
        <v>16</v>
      </c>
      <c r="G58" s="1" t="s">
        <v>17</v>
      </c>
      <c r="H58" s="2">
        <v>1.1000000000000001</v>
      </c>
      <c r="I58" s="8">
        <v>1</v>
      </c>
      <c r="J58" s="29"/>
      <c r="K58" s="1"/>
      <c r="L58" s="20" t="s">
        <v>4436</v>
      </c>
      <c r="M58" s="2">
        <v>163.16399999999999</v>
      </c>
      <c r="N58" s="2">
        <f t="shared" si="2"/>
        <v>163.16399999999999</v>
      </c>
      <c r="O58" s="2">
        <f t="shared" si="1"/>
        <v>1.4568214285714285</v>
      </c>
      <c r="P58" s="1" t="s">
        <v>79</v>
      </c>
    </row>
    <row r="59" spans="1:16" x14ac:dyDescent="0.25">
      <c r="A59" s="31" t="s">
        <v>160</v>
      </c>
      <c r="B59" s="31" t="s">
        <v>350</v>
      </c>
      <c r="C59" s="31" t="s">
        <v>351</v>
      </c>
      <c r="D59" s="31" t="s">
        <v>352</v>
      </c>
      <c r="E59" s="31" t="s">
        <v>43</v>
      </c>
      <c r="F59" s="20" t="s">
        <v>130</v>
      </c>
      <c r="G59" s="1" t="s">
        <v>14</v>
      </c>
      <c r="H59" s="2">
        <v>0</v>
      </c>
      <c r="I59" s="8">
        <v>0</v>
      </c>
      <c r="J59" s="34" t="s">
        <v>4434</v>
      </c>
      <c r="K59" s="1"/>
      <c r="L59" s="31"/>
      <c r="M59" s="2"/>
      <c r="N59" s="19">
        <f t="shared" si="2"/>
        <v>0</v>
      </c>
      <c r="O59" s="19">
        <f t="shared" si="1"/>
        <v>0</v>
      </c>
      <c r="P59" s="1" t="s">
        <v>10</v>
      </c>
    </row>
    <row r="60" spans="1:16" x14ac:dyDescent="0.25">
      <c r="A60" s="32"/>
      <c r="B60" s="32"/>
      <c r="C60" s="32"/>
      <c r="D60" s="32"/>
      <c r="E60" s="32"/>
      <c r="F60" s="20" t="s">
        <v>16</v>
      </c>
      <c r="G60" s="1" t="s">
        <v>17</v>
      </c>
      <c r="H60" s="2">
        <v>1.1000000000000001</v>
      </c>
      <c r="I60" s="8">
        <v>4</v>
      </c>
      <c r="J60" s="36"/>
      <c r="K60" s="1">
        <v>1777.08</v>
      </c>
      <c r="L60" s="32"/>
      <c r="M60" s="2"/>
      <c r="N60" s="2">
        <f t="shared" si="2"/>
        <v>1777.08</v>
      </c>
      <c r="O60" s="2">
        <f t="shared" si="1"/>
        <v>15.866785714285713</v>
      </c>
      <c r="P60" s="1" t="s">
        <v>118</v>
      </c>
    </row>
    <row r="61" spans="1:16" x14ac:dyDescent="0.25">
      <c r="A61" s="32"/>
      <c r="B61" s="32"/>
      <c r="C61" s="32"/>
      <c r="D61" s="32"/>
      <c r="E61" s="32"/>
      <c r="F61" s="20" t="s">
        <v>16</v>
      </c>
      <c r="G61" s="1" t="s">
        <v>14</v>
      </c>
      <c r="H61" s="2">
        <v>0</v>
      </c>
      <c r="I61" s="8">
        <v>1</v>
      </c>
      <c r="J61" s="36"/>
      <c r="K61" s="1"/>
      <c r="L61" s="32"/>
      <c r="M61" s="2"/>
      <c r="N61" s="19">
        <f t="shared" si="2"/>
        <v>0</v>
      </c>
      <c r="O61" s="19">
        <f t="shared" si="1"/>
        <v>0</v>
      </c>
      <c r="P61" s="1" t="s">
        <v>24</v>
      </c>
    </row>
    <row r="62" spans="1:16" x14ac:dyDescent="0.25">
      <c r="A62" s="33"/>
      <c r="B62" s="33"/>
      <c r="C62" s="33"/>
      <c r="D62" s="33"/>
      <c r="E62" s="33"/>
      <c r="F62" s="20" t="s">
        <v>16</v>
      </c>
      <c r="G62" s="1" t="s">
        <v>135</v>
      </c>
      <c r="H62" s="2">
        <v>0.1</v>
      </c>
      <c r="I62" s="8">
        <v>1</v>
      </c>
      <c r="J62" s="35"/>
      <c r="K62" s="1"/>
      <c r="L62" s="33"/>
      <c r="M62" s="2"/>
      <c r="N62" s="19">
        <f t="shared" si="2"/>
        <v>0</v>
      </c>
      <c r="O62" s="19">
        <f t="shared" si="1"/>
        <v>0</v>
      </c>
      <c r="P62" s="1" t="s">
        <v>12</v>
      </c>
    </row>
    <row r="63" spans="1:16" x14ac:dyDescent="0.25">
      <c r="A63" s="31" t="s">
        <v>160</v>
      </c>
      <c r="B63" s="31" t="s">
        <v>356</v>
      </c>
      <c r="C63" s="31" t="s">
        <v>357</v>
      </c>
      <c r="D63" s="31" t="s">
        <v>358</v>
      </c>
      <c r="E63" s="31" t="s">
        <v>43</v>
      </c>
      <c r="F63" s="20" t="s">
        <v>16</v>
      </c>
      <c r="G63" s="1" t="s">
        <v>17</v>
      </c>
      <c r="H63" s="2">
        <v>1.1000000000000001</v>
      </c>
      <c r="I63" s="8">
        <v>2</v>
      </c>
      <c r="J63" s="34" t="s">
        <v>4331</v>
      </c>
      <c r="K63" s="1">
        <v>186.44</v>
      </c>
      <c r="L63" s="20" t="s">
        <v>4217</v>
      </c>
      <c r="M63" s="2">
        <v>20.04</v>
      </c>
      <c r="N63" s="2">
        <f t="shared" si="2"/>
        <v>206.48</v>
      </c>
      <c r="O63" s="2">
        <f t="shared" si="1"/>
        <v>1.8435714285714284</v>
      </c>
      <c r="P63" s="1" t="s">
        <v>46</v>
      </c>
    </row>
    <row r="64" spans="1:16" x14ac:dyDescent="0.25">
      <c r="A64" s="33"/>
      <c r="B64" s="33"/>
      <c r="C64" s="33"/>
      <c r="D64" s="33"/>
      <c r="E64" s="33"/>
      <c r="F64" s="20" t="s">
        <v>16</v>
      </c>
      <c r="G64" s="1" t="s">
        <v>14</v>
      </c>
      <c r="H64" s="2">
        <v>0</v>
      </c>
      <c r="I64" s="8">
        <v>1</v>
      </c>
      <c r="J64" s="35"/>
      <c r="K64" s="1"/>
      <c r="L64" s="20"/>
      <c r="M64" s="2"/>
      <c r="N64" s="19">
        <f t="shared" si="2"/>
        <v>0</v>
      </c>
      <c r="O64" s="19">
        <f t="shared" si="1"/>
        <v>0</v>
      </c>
      <c r="P64" s="1" t="s">
        <v>24</v>
      </c>
    </row>
    <row r="65" spans="1:16" x14ac:dyDescent="0.25">
      <c r="A65" s="20" t="s">
        <v>160</v>
      </c>
      <c r="B65" s="20" t="s">
        <v>359</v>
      </c>
      <c r="C65" s="20" t="s">
        <v>360</v>
      </c>
      <c r="D65" s="20" t="s">
        <v>361</v>
      </c>
      <c r="E65" s="20" t="s">
        <v>15</v>
      </c>
      <c r="F65" s="20" t="s">
        <v>16</v>
      </c>
      <c r="G65" s="1" t="s">
        <v>17</v>
      </c>
      <c r="H65" s="2">
        <v>1.1000000000000001</v>
      </c>
      <c r="I65" s="8">
        <v>1</v>
      </c>
      <c r="J65" s="29"/>
      <c r="K65" s="1"/>
      <c r="L65" s="20" t="s">
        <v>4437</v>
      </c>
      <c r="M65" s="2">
        <v>54.6</v>
      </c>
      <c r="N65" s="2">
        <f t="shared" si="2"/>
        <v>54.6</v>
      </c>
      <c r="O65" s="2">
        <f t="shared" si="1"/>
        <v>0.48749999999999999</v>
      </c>
      <c r="P65" s="1" t="s">
        <v>12</v>
      </c>
    </row>
    <row r="66" spans="1:16" x14ac:dyDescent="0.25">
      <c r="A66" s="20" t="s">
        <v>160</v>
      </c>
      <c r="B66" s="20" t="s">
        <v>362</v>
      </c>
      <c r="C66" s="20" t="s">
        <v>363</v>
      </c>
      <c r="D66" s="20" t="s">
        <v>364</v>
      </c>
      <c r="E66" s="20" t="s">
        <v>15</v>
      </c>
      <c r="F66" s="20" t="s">
        <v>16</v>
      </c>
      <c r="G66" s="1" t="s">
        <v>17</v>
      </c>
      <c r="H66" s="2">
        <v>1.1000000000000001</v>
      </c>
      <c r="I66" s="8">
        <v>1</v>
      </c>
      <c r="J66" s="29"/>
      <c r="K66" s="1"/>
      <c r="L66" s="20" t="s">
        <v>4180</v>
      </c>
      <c r="M66" s="2">
        <v>658.48800000000006</v>
      </c>
      <c r="N66" s="2">
        <f t="shared" si="2"/>
        <v>658.48800000000006</v>
      </c>
      <c r="O66" s="2">
        <f t="shared" si="1"/>
        <v>5.8793571428571436</v>
      </c>
      <c r="P66" s="1" t="s">
        <v>44</v>
      </c>
    </row>
    <row r="67" spans="1:16" x14ac:dyDescent="0.25">
      <c r="A67" s="20" t="s">
        <v>160</v>
      </c>
      <c r="B67" s="20" t="s">
        <v>365</v>
      </c>
      <c r="C67" s="20" t="s">
        <v>366</v>
      </c>
      <c r="D67" s="20" t="s">
        <v>367</v>
      </c>
      <c r="E67" s="20" t="s">
        <v>15</v>
      </c>
      <c r="F67" s="20" t="s">
        <v>16</v>
      </c>
      <c r="G67" s="1" t="s">
        <v>17</v>
      </c>
      <c r="H67" s="2">
        <v>1.1000000000000001</v>
      </c>
      <c r="I67" s="8">
        <v>1</v>
      </c>
      <c r="J67" s="29"/>
      <c r="K67" s="1"/>
      <c r="L67" s="20" t="s">
        <v>4438</v>
      </c>
      <c r="M67" s="2">
        <v>140.94</v>
      </c>
      <c r="N67" s="2">
        <f t="shared" si="2"/>
        <v>140.94</v>
      </c>
      <c r="O67" s="2">
        <f t="shared" ref="O67:O130" si="3">N67/112</f>
        <v>1.2583928571428571</v>
      </c>
      <c r="P67" s="1" t="s">
        <v>52</v>
      </c>
    </row>
    <row r="68" spans="1:16" x14ac:dyDescent="0.25">
      <c r="A68" s="20" t="s">
        <v>160</v>
      </c>
      <c r="B68" s="20" t="s">
        <v>368</v>
      </c>
      <c r="C68" s="20" t="s">
        <v>369</v>
      </c>
      <c r="D68" s="20" t="s">
        <v>370</v>
      </c>
      <c r="E68" s="20" t="s">
        <v>15</v>
      </c>
      <c r="F68" s="20" t="s">
        <v>16</v>
      </c>
      <c r="G68" s="1" t="s">
        <v>105</v>
      </c>
      <c r="H68" s="2">
        <v>8</v>
      </c>
      <c r="I68" s="8">
        <v>0</v>
      </c>
      <c r="J68" s="29"/>
      <c r="K68" s="1"/>
      <c r="L68" s="20" t="s">
        <v>4439</v>
      </c>
      <c r="M68" s="2"/>
      <c r="N68" s="19">
        <f t="shared" si="2"/>
        <v>0</v>
      </c>
      <c r="O68" s="19">
        <f t="shared" si="3"/>
        <v>0</v>
      </c>
      <c r="P68" s="1" t="s">
        <v>10</v>
      </c>
    </row>
    <row r="69" spans="1:16" x14ac:dyDescent="0.25">
      <c r="A69" s="20" t="s">
        <v>160</v>
      </c>
      <c r="B69" s="20" t="s">
        <v>381</v>
      </c>
      <c r="C69" s="20" t="s">
        <v>382</v>
      </c>
      <c r="D69" s="20" t="s">
        <v>383</v>
      </c>
      <c r="E69" s="20" t="s">
        <v>15</v>
      </c>
      <c r="F69" s="20" t="s">
        <v>16</v>
      </c>
      <c r="G69" s="1" t="s">
        <v>17</v>
      </c>
      <c r="H69" s="2">
        <v>1.1000000000000001</v>
      </c>
      <c r="I69" s="8">
        <v>1</v>
      </c>
      <c r="J69" s="29"/>
      <c r="K69" s="1"/>
      <c r="L69" s="20" t="s">
        <v>4443</v>
      </c>
      <c r="M69" s="2">
        <v>15</v>
      </c>
      <c r="N69" s="2">
        <f t="shared" si="2"/>
        <v>15</v>
      </c>
      <c r="O69" s="2">
        <f t="shared" si="3"/>
        <v>0.13392857142857142</v>
      </c>
      <c r="P69" s="1" t="s">
        <v>12</v>
      </c>
    </row>
    <row r="70" spans="1:16" x14ac:dyDescent="0.25">
      <c r="A70" s="20" t="s">
        <v>160</v>
      </c>
      <c r="B70" s="20" t="s">
        <v>384</v>
      </c>
      <c r="C70" s="20" t="s">
        <v>382</v>
      </c>
      <c r="D70" s="20" t="s">
        <v>385</v>
      </c>
      <c r="E70" s="20" t="s">
        <v>15</v>
      </c>
      <c r="F70" s="20" t="s">
        <v>16</v>
      </c>
      <c r="G70" s="1" t="s">
        <v>17</v>
      </c>
      <c r="H70" s="2">
        <v>1.1000000000000001</v>
      </c>
      <c r="I70" s="8">
        <v>1</v>
      </c>
      <c r="J70" s="29"/>
      <c r="K70" s="1"/>
      <c r="L70" s="20" t="s">
        <v>4444</v>
      </c>
      <c r="M70" s="2">
        <v>7.5</v>
      </c>
      <c r="N70" s="2">
        <f t="shared" si="2"/>
        <v>7.5</v>
      </c>
      <c r="O70" s="2">
        <f t="shared" si="3"/>
        <v>6.6964285714285712E-2</v>
      </c>
      <c r="P70" s="1" t="s">
        <v>12</v>
      </c>
    </row>
    <row r="71" spans="1:16" x14ac:dyDescent="0.25">
      <c r="A71" s="20" t="s">
        <v>160</v>
      </c>
      <c r="B71" s="20" t="s">
        <v>386</v>
      </c>
      <c r="C71" s="20" t="s">
        <v>382</v>
      </c>
      <c r="D71" s="20" t="s">
        <v>387</v>
      </c>
      <c r="E71" s="20" t="s">
        <v>15</v>
      </c>
      <c r="F71" s="20" t="s">
        <v>16</v>
      </c>
      <c r="G71" s="1" t="s">
        <v>17</v>
      </c>
      <c r="H71" s="2">
        <v>1.1000000000000001</v>
      </c>
      <c r="I71" s="8">
        <v>1</v>
      </c>
      <c r="J71" s="29"/>
      <c r="K71" s="1"/>
      <c r="L71" s="20" t="s">
        <v>4445</v>
      </c>
      <c r="M71" s="2">
        <v>35.555999999999997</v>
      </c>
      <c r="N71" s="2">
        <f t="shared" si="2"/>
        <v>35.555999999999997</v>
      </c>
      <c r="O71" s="2">
        <f t="shared" si="3"/>
        <v>0.3174642857142857</v>
      </c>
      <c r="P71" s="1" t="s">
        <v>12</v>
      </c>
    </row>
    <row r="72" spans="1:16" x14ac:dyDescent="0.25">
      <c r="A72" s="20" t="s">
        <v>160</v>
      </c>
      <c r="B72" s="20" t="s">
        <v>393</v>
      </c>
      <c r="C72" s="20" t="s">
        <v>394</v>
      </c>
      <c r="D72" s="20" t="s">
        <v>395</v>
      </c>
      <c r="E72" s="20" t="s">
        <v>15</v>
      </c>
      <c r="F72" s="20" t="s">
        <v>16</v>
      </c>
      <c r="G72" s="1" t="s">
        <v>17</v>
      </c>
      <c r="H72" s="2">
        <v>1.1000000000000001</v>
      </c>
      <c r="I72" s="8">
        <v>1</v>
      </c>
      <c r="J72" s="29"/>
      <c r="K72" s="1"/>
      <c r="L72" s="20" t="s">
        <v>4180</v>
      </c>
      <c r="M72" s="2">
        <v>234.36</v>
      </c>
      <c r="N72" s="2">
        <f t="shared" si="2"/>
        <v>234.36</v>
      </c>
      <c r="O72" s="2">
        <f t="shared" si="3"/>
        <v>2.0925000000000002</v>
      </c>
      <c r="P72" s="1" t="s">
        <v>24</v>
      </c>
    </row>
    <row r="73" spans="1:16" x14ac:dyDescent="0.25">
      <c r="A73" s="20" t="s">
        <v>160</v>
      </c>
      <c r="B73" s="20" t="s">
        <v>396</v>
      </c>
      <c r="C73" s="20" t="s">
        <v>397</v>
      </c>
      <c r="D73" s="20" t="s">
        <v>398</v>
      </c>
      <c r="E73" s="20" t="s">
        <v>15</v>
      </c>
      <c r="F73" s="20" t="s">
        <v>16</v>
      </c>
      <c r="G73" s="1" t="s">
        <v>17</v>
      </c>
      <c r="H73" s="2">
        <v>1.1000000000000001</v>
      </c>
      <c r="I73" s="8">
        <v>1</v>
      </c>
      <c r="J73" s="29"/>
      <c r="K73" s="1"/>
      <c r="L73" s="20" t="s">
        <v>4448</v>
      </c>
      <c r="M73" s="2"/>
      <c r="N73" s="19">
        <f t="shared" si="2"/>
        <v>0</v>
      </c>
      <c r="O73" s="19">
        <f t="shared" si="3"/>
        <v>0</v>
      </c>
      <c r="P73" s="1" t="s">
        <v>12</v>
      </c>
    </row>
    <row r="74" spans="1:16" x14ac:dyDescent="0.25">
      <c r="A74" s="20" t="s">
        <v>160</v>
      </c>
      <c r="B74" s="20" t="s">
        <v>399</v>
      </c>
      <c r="C74" s="20" t="s">
        <v>400</v>
      </c>
      <c r="D74" s="20" t="s">
        <v>401</v>
      </c>
      <c r="E74" s="20" t="s">
        <v>43</v>
      </c>
      <c r="F74" s="20" t="s">
        <v>16</v>
      </c>
      <c r="G74" s="1" t="s">
        <v>17</v>
      </c>
      <c r="H74" s="2">
        <v>1.1000000000000001</v>
      </c>
      <c r="I74" s="8">
        <v>3</v>
      </c>
      <c r="J74" s="29" t="s">
        <v>4332</v>
      </c>
      <c r="K74" s="1">
        <v>516.84</v>
      </c>
      <c r="L74" s="20" t="s">
        <v>4218</v>
      </c>
      <c r="M74" s="2">
        <v>560.73599999999999</v>
      </c>
      <c r="N74" s="2">
        <f t="shared" si="2"/>
        <v>1077.576</v>
      </c>
      <c r="O74" s="2">
        <f t="shared" si="3"/>
        <v>9.6212142857142862</v>
      </c>
      <c r="P74" s="1" t="s">
        <v>34</v>
      </c>
    </row>
    <row r="75" spans="1:16" x14ac:dyDescent="0.25">
      <c r="A75" s="31" t="s">
        <v>160</v>
      </c>
      <c r="B75" s="31" t="s">
        <v>402</v>
      </c>
      <c r="C75" s="31" t="s">
        <v>403</v>
      </c>
      <c r="D75" s="31" t="s">
        <v>404</v>
      </c>
      <c r="E75" s="31" t="s">
        <v>167</v>
      </c>
      <c r="F75" s="20" t="s">
        <v>16</v>
      </c>
      <c r="G75" s="1" t="s">
        <v>17</v>
      </c>
      <c r="H75" s="2">
        <v>1.1000000000000001</v>
      </c>
      <c r="I75" s="8">
        <v>2</v>
      </c>
      <c r="J75" s="34" t="s">
        <v>4434</v>
      </c>
      <c r="K75" s="1">
        <v>2983.04</v>
      </c>
      <c r="L75" s="31"/>
      <c r="M75" s="2"/>
      <c r="N75" s="2">
        <f t="shared" si="2"/>
        <v>2983.04</v>
      </c>
      <c r="O75" s="2">
        <f t="shared" si="3"/>
        <v>26.634285714285713</v>
      </c>
      <c r="P75" s="1" t="s">
        <v>116</v>
      </c>
    </row>
    <row r="76" spans="1:16" x14ac:dyDescent="0.25">
      <c r="A76" s="33"/>
      <c r="B76" s="33"/>
      <c r="C76" s="33"/>
      <c r="D76" s="33"/>
      <c r="E76" s="33"/>
      <c r="F76" s="20" t="s">
        <v>16</v>
      </c>
      <c r="G76" s="1" t="s">
        <v>14</v>
      </c>
      <c r="H76" s="2">
        <v>0</v>
      </c>
      <c r="I76" s="8">
        <v>1</v>
      </c>
      <c r="J76" s="35"/>
      <c r="K76" s="1"/>
      <c r="L76" s="33"/>
      <c r="M76" s="2"/>
      <c r="N76" s="19">
        <f t="shared" si="2"/>
        <v>0</v>
      </c>
      <c r="O76" s="19">
        <f t="shared" si="3"/>
        <v>0</v>
      </c>
      <c r="P76" s="1" t="s">
        <v>12</v>
      </c>
    </row>
    <row r="77" spans="1:16" x14ac:dyDescent="0.25">
      <c r="A77" s="31" t="s">
        <v>160</v>
      </c>
      <c r="B77" s="31" t="s">
        <v>405</v>
      </c>
      <c r="C77" s="31" t="s">
        <v>406</v>
      </c>
      <c r="D77" s="31" t="s">
        <v>407</v>
      </c>
      <c r="E77" s="31" t="s">
        <v>43</v>
      </c>
      <c r="F77" s="20" t="s">
        <v>130</v>
      </c>
      <c r="G77" s="1" t="s">
        <v>14</v>
      </c>
      <c r="H77" s="2">
        <v>0</v>
      </c>
      <c r="I77" s="8">
        <v>1</v>
      </c>
      <c r="J77" s="34" t="s">
        <v>4434</v>
      </c>
      <c r="K77" s="1"/>
      <c r="L77" s="20"/>
      <c r="M77" s="2"/>
      <c r="N77" s="19">
        <f t="shared" si="2"/>
        <v>0</v>
      </c>
      <c r="O77" s="19">
        <f t="shared" si="3"/>
        <v>0</v>
      </c>
      <c r="P77" s="1" t="s">
        <v>12</v>
      </c>
    </row>
    <row r="78" spans="1:16" x14ac:dyDescent="0.25">
      <c r="A78" s="32"/>
      <c r="B78" s="32"/>
      <c r="C78" s="32"/>
      <c r="D78" s="32"/>
      <c r="E78" s="32"/>
      <c r="F78" s="20" t="s">
        <v>16</v>
      </c>
      <c r="G78" s="1" t="s">
        <v>17</v>
      </c>
      <c r="H78" s="2">
        <v>1.1000000000000001</v>
      </c>
      <c r="I78" s="8">
        <v>5</v>
      </c>
      <c r="J78" s="36"/>
      <c r="K78" s="1">
        <v>2291.56</v>
      </c>
      <c r="L78" s="31" t="s">
        <v>4219</v>
      </c>
      <c r="M78" s="2">
        <v>203.62799999999999</v>
      </c>
      <c r="N78" s="2">
        <f t="shared" si="2"/>
        <v>2495.1880000000001</v>
      </c>
      <c r="O78" s="2">
        <f t="shared" si="3"/>
        <v>22.278464285714286</v>
      </c>
      <c r="P78" s="1" t="s">
        <v>153</v>
      </c>
    </row>
    <row r="79" spans="1:16" x14ac:dyDescent="0.25">
      <c r="A79" s="32"/>
      <c r="B79" s="32"/>
      <c r="C79" s="32"/>
      <c r="D79" s="32"/>
      <c r="E79" s="32"/>
      <c r="F79" s="20" t="s">
        <v>16</v>
      </c>
      <c r="G79" s="1" t="s">
        <v>14</v>
      </c>
      <c r="H79" s="2">
        <v>0</v>
      </c>
      <c r="I79" s="8">
        <v>1</v>
      </c>
      <c r="J79" s="36"/>
      <c r="K79" s="1"/>
      <c r="L79" s="32"/>
      <c r="M79" s="2"/>
      <c r="N79" s="19">
        <f t="shared" si="2"/>
        <v>0</v>
      </c>
      <c r="O79" s="19">
        <f t="shared" si="3"/>
        <v>0</v>
      </c>
      <c r="P79" s="1" t="s">
        <v>24</v>
      </c>
    </row>
    <row r="80" spans="1:16" x14ac:dyDescent="0.25">
      <c r="A80" s="33"/>
      <c r="B80" s="33"/>
      <c r="C80" s="33"/>
      <c r="D80" s="33"/>
      <c r="E80" s="33"/>
      <c r="F80" s="20" t="s">
        <v>16</v>
      </c>
      <c r="G80" s="1" t="s">
        <v>135</v>
      </c>
      <c r="H80" s="2">
        <v>0.1</v>
      </c>
      <c r="I80" s="8">
        <v>1</v>
      </c>
      <c r="J80" s="35"/>
      <c r="K80" s="1"/>
      <c r="L80" s="33"/>
      <c r="M80" s="2"/>
      <c r="N80" s="19">
        <f t="shared" si="2"/>
        <v>0</v>
      </c>
      <c r="O80" s="19">
        <f t="shared" si="3"/>
        <v>0</v>
      </c>
      <c r="P80" s="1" t="s">
        <v>12</v>
      </c>
    </row>
    <row r="81" spans="1:16" x14ac:dyDescent="0.25">
      <c r="A81" s="31" t="s">
        <v>160</v>
      </c>
      <c r="B81" s="31" t="s">
        <v>408</v>
      </c>
      <c r="C81" s="31" t="s">
        <v>409</v>
      </c>
      <c r="D81" s="31" t="s">
        <v>410</v>
      </c>
      <c r="E81" s="31" t="s">
        <v>43</v>
      </c>
      <c r="F81" s="20" t="s">
        <v>130</v>
      </c>
      <c r="G81" s="1" t="s">
        <v>14</v>
      </c>
      <c r="H81" s="2">
        <v>0</v>
      </c>
      <c r="I81" s="8">
        <v>1</v>
      </c>
      <c r="J81" s="34" t="s">
        <v>4434</v>
      </c>
      <c r="K81" s="1"/>
      <c r="L81" s="31"/>
      <c r="M81" s="2"/>
      <c r="N81" s="19">
        <f t="shared" si="2"/>
        <v>0</v>
      </c>
      <c r="O81" s="19">
        <f t="shared" si="3"/>
        <v>0</v>
      </c>
      <c r="P81" s="1" t="s">
        <v>12</v>
      </c>
    </row>
    <row r="82" spans="1:16" x14ac:dyDescent="0.25">
      <c r="A82" s="33"/>
      <c r="B82" s="33"/>
      <c r="C82" s="33"/>
      <c r="D82" s="33"/>
      <c r="E82" s="33"/>
      <c r="F82" s="20" t="s">
        <v>16</v>
      </c>
      <c r="G82" s="1" t="s">
        <v>17</v>
      </c>
      <c r="H82" s="2">
        <v>1.1000000000000001</v>
      </c>
      <c r="I82" s="8">
        <v>4</v>
      </c>
      <c r="J82" s="35"/>
      <c r="K82" s="1">
        <v>1347.56</v>
      </c>
      <c r="L82" s="33"/>
      <c r="M82" s="2"/>
      <c r="N82" s="2">
        <f t="shared" si="2"/>
        <v>1347.56</v>
      </c>
      <c r="O82" s="2">
        <f t="shared" si="3"/>
        <v>12.031785714285714</v>
      </c>
      <c r="P82" s="1" t="s">
        <v>118</v>
      </c>
    </row>
    <row r="83" spans="1:16" x14ac:dyDescent="0.25">
      <c r="A83" s="20" t="s">
        <v>160</v>
      </c>
      <c r="B83" s="20" t="s">
        <v>411</v>
      </c>
      <c r="C83" s="20" t="s">
        <v>412</v>
      </c>
      <c r="D83" s="20" t="s">
        <v>413</v>
      </c>
      <c r="E83" s="20" t="s">
        <v>15</v>
      </c>
      <c r="F83" s="20" t="s">
        <v>16</v>
      </c>
      <c r="G83" s="1" t="s">
        <v>17</v>
      </c>
      <c r="H83" s="2">
        <v>1.1000000000000001</v>
      </c>
      <c r="I83" s="8">
        <v>3</v>
      </c>
      <c r="J83" s="29"/>
      <c r="K83" s="1"/>
      <c r="L83" s="20" t="s">
        <v>4449</v>
      </c>
      <c r="M83" s="2">
        <v>370.5</v>
      </c>
      <c r="N83" s="2">
        <f t="shared" si="2"/>
        <v>370.5</v>
      </c>
      <c r="O83" s="2">
        <f t="shared" si="3"/>
        <v>3.3080357142857144</v>
      </c>
      <c r="P83" s="1" t="s">
        <v>42</v>
      </c>
    </row>
    <row r="84" spans="1:16" x14ac:dyDescent="0.25">
      <c r="A84" s="20" t="s">
        <v>160</v>
      </c>
      <c r="B84" s="20" t="s">
        <v>414</v>
      </c>
      <c r="C84" s="20" t="s">
        <v>415</v>
      </c>
      <c r="D84" s="20" t="s">
        <v>416</v>
      </c>
      <c r="E84" s="20" t="s">
        <v>15</v>
      </c>
      <c r="F84" s="20" t="s">
        <v>16</v>
      </c>
      <c r="G84" s="1" t="s">
        <v>17</v>
      </c>
      <c r="H84" s="2">
        <v>1.1000000000000001</v>
      </c>
      <c r="I84" s="8">
        <v>2</v>
      </c>
      <c r="J84" s="29"/>
      <c r="K84" s="1"/>
      <c r="L84" s="20" t="s">
        <v>4420</v>
      </c>
      <c r="M84" s="2">
        <v>168</v>
      </c>
      <c r="N84" s="2">
        <f t="shared" si="2"/>
        <v>168</v>
      </c>
      <c r="O84" s="2">
        <f t="shared" si="3"/>
        <v>1.5</v>
      </c>
      <c r="P84" s="1" t="s">
        <v>141</v>
      </c>
    </row>
    <row r="85" spans="1:16" x14ac:dyDescent="0.25">
      <c r="A85" s="31" t="s">
        <v>160</v>
      </c>
      <c r="B85" s="31" t="s">
        <v>417</v>
      </c>
      <c r="C85" s="31" t="s">
        <v>418</v>
      </c>
      <c r="D85" s="31" t="s">
        <v>419</v>
      </c>
      <c r="E85" s="31" t="s">
        <v>167</v>
      </c>
      <c r="F85" s="20" t="s">
        <v>16</v>
      </c>
      <c r="G85" s="1" t="s">
        <v>17</v>
      </c>
      <c r="H85" s="2">
        <v>1.1000000000000001</v>
      </c>
      <c r="I85" s="8">
        <v>7</v>
      </c>
      <c r="J85" s="34" t="s">
        <v>4434</v>
      </c>
      <c r="K85" s="1">
        <v>1607.16</v>
      </c>
      <c r="L85" s="20" t="s">
        <v>4220</v>
      </c>
      <c r="M85" s="2">
        <v>179.82</v>
      </c>
      <c r="N85" s="2">
        <f t="shared" si="2"/>
        <v>1786.98</v>
      </c>
      <c r="O85" s="2">
        <f t="shared" si="3"/>
        <v>15.955178571428572</v>
      </c>
      <c r="P85" s="1" t="s">
        <v>181</v>
      </c>
    </row>
    <row r="86" spans="1:16" x14ac:dyDescent="0.25">
      <c r="A86" s="33"/>
      <c r="B86" s="33"/>
      <c r="C86" s="33"/>
      <c r="D86" s="33"/>
      <c r="E86" s="33"/>
      <c r="F86" s="20" t="s">
        <v>16</v>
      </c>
      <c r="G86" s="1" t="s">
        <v>14</v>
      </c>
      <c r="H86" s="2">
        <v>0</v>
      </c>
      <c r="I86" s="8">
        <v>0</v>
      </c>
      <c r="J86" s="35"/>
      <c r="K86" s="1"/>
      <c r="L86" s="20"/>
      <c r="M86" s="2"/>
      <c r="N86" s="19">
        <f t="shared" si="2"/>
        <v>0</v>
      </c>
      <c r="O86" s="19">
        <f t="shared" si="3"/>
        <v>0</v>
      </c>
      <c r="P86" s="1" t="s">
        <v>10</v>
      </c>
    </row>
    <row r="87" spans="1:16" x14ac:dyDescent="0.25">
      <c r="A87" s="20" t="s">
        <v>160</v>
      </c>
      <c r="B87" s="20" t="s">
        <v>423</v>
      </c>
      <c r="C87" s="20" t="s">
        <v>424</v>
      </c>
      <c r="D87" s="20" t="s">
        <v>425</v>
      </c>
      <c r="E87" s="20" t="s">
        <v>15</v>
      </c>
      <c r="F87" s="20" t="s">
        <v>16</v>
      </c>
      <c r="G87" s="1" t="s">
        <v>17</v>
      </c>
      <c r="H87" s="2">
        <v>1.1000000000000001</v>
      </c>
      <c r="I87" s="8">
        <v>1</v>
      </c>
      <c r="J87" s="29"/>
      <c r="K87" s="1"/>
      <c r="L87" s="20" t="s">
        <v>4450</v>
      </c>
      <c r="M87" s="2">
        <v>27</v>
      </c>
      <c r="N87" s="2">
        <f t="shared" si="2"/>
        <v>27</v>
      </c>
      <c r="O87" s="2">
        <f t="shared" si="3"/>
        <v>0.24107142857142858</v>
      </c>
      <c r="P87" s="1" t="s">
        <v>426</v>
      </c>
    </row>
    <row r="88" spans="1:16" x14ac:dyDescent="0.25">
      <c r="A88" s="31" t="s">
        <v>160</v>
      </c>
      <c r="B88" s="31" t="s">
        <v>427</v>
      </c>
      <c r="C88" s="31" t="s">
        <v>428</v>
      </c>
      <c r="D88" s="31" t="s">
        <v>429</v>
      </c>
      <c r="E88" s="31" t="s">
        <v>43</v>
      </c>
      <c r="F88" s="20" t="s">
        <v>130</v>
      </c>
      <c r="G88" s="1" t="s">
        <v>14</v>
      </c>
      <c r="H88" s="2">
        <v>0</v>
      </c>
      <c r="I88" s="8">
        <v>1</v>
      </c>
      <c r="J88" s="34" t="s">
        <v>4434</v>
      </c>
      <c r="K88" s="1"/>
      <c r="L88" s="20" t="s">
        <v>4221</v>
      </c>
      <c r="M88" s="2">
        <v>104.43600000000001</v>
      </c>
      <c r="N88" s="2">
        <f t="shared" si="2"/>
        <v>104.43600000000001</v>
      </c>
      <c r="O88" s="2">
        <f t="shared" si="3"/>
        <v>0.93246428571428575</v>
      </c>
      <c r="P88" s="1" t="s">
        <v>12</v>
      </c>
    </row>
    <row r="89" spans="1:16" x14ac:dyDescent="0.25">
      <c r="A89" s="32"/>
      <c r="B89" s="32"/>
      <c r="C89" s="32"/>
      <c r="D89" s="32"/>
      <c r="E89" s="32"/>
      <c r="F89" s="20" t="s">
        <v>16</v>
      </c>
      <c r="G89" s="1" t="s">
        <v>17</v>
      </c>
      <c r="H89" s="2">
        <v>1.1000000000000001</v>
      </c>
      <c r="I89" s="8">
        <v>4</v>
      </c>
      <c r="J89" s="36"/>
      <c r="K89" s="1">
        <v>325.68</v>
      </c>
      <c r="L89" s="31"/>
      <c r="M89" s="2"/>
      <c r="N89" s="2">
        <f t="shared" si="2"/>
        <v>325.68</v>
      </c>
      <c r="O89" s="2">
        <f t="shared" si="3"/>
        <v>2.9078571428571429</v>
      </c>
      <c r="P89" s="1" t="s">
        <v>118</v>
      </c>
    </row>
    <row r="90" spans="1:16" x14ac:dyDescent="0.25">
      <c r="A90" s="33"/>
      <c r="B90" s="33"/>
      <c r="C90" s="33"/>
      <c r="D90" s="33"/>
      <c r="E90" s="33"/>
      <c r="F90" s="20" t="s">
        <v>16</v>
      </c>
      <c r="G90" s="1" t="s">
        <v>14</v>
      </c>
      <c r="H90" s="2">
        <v>0</v>
      </c>
      <c r="I90" s="8">
        <v>1</v>
      </c>
      <c r="J90" s="35"/>
      <c r="K90" s="1"/>
      <c r="L90" s="33"/>
      <c r="M90" s="2"/>
      <c r="N90" s="19">
        <f t="shared" si="2"/>
        <v>0</v>
      </c>
      <c r="O90" s="19">
        <f t="shared" si="3"/>
        <v>0</v>
      </c>
      <c r="P90" s="1" t="s">
        <v>12</v>
      </c>
    </row>
    <row r="91" spans="1:16" x14ac:dyDescent="0.25">
      <c r="A91" s="31" t="s">
        <v>160</v>
      </c>
      <c r="B91" s="31" t="s">
        <v>430</v>
      </c>
      <c r="C91" s="31" t="s">
        <v>431</v>
      </c>
      <c r="D91" s="31" t="s">
        <v>432</v>
      </c>
      <c r="E91" s="31" t="s">
        <v>15</v>
      </c>
      <c r="F91" s="20" t="s">
        <v>16</v>
      </c>
      <c r="G91" s="1" t="s">
        <v>17</v>
      </c>
      <c r="H91" s="2">
        <v>1.1000000000000001</v>
      </c>
      <c r="I91" s="8">
        <v>2</v>
      </c>
      <c r="J91" s="34"/>
      <c r="K91" s="1"/>
      <c r="L91" s="31" t="s">
        <v>4451</v>
      </c>
      <c r="M91" s="2">
        <v>28.5</v>
      </c>
      <c r="N91" s="2">
        <f t="shared" si="2"/>
        <v>28.5</v>
      </c>
      <c r="O91" s="2">
        <f t="shared" si="3"/>
        <v>0.2544642857142857</v>
      </c>
      <c r="P91" s="1" t="s">
        <v>22</v>
      </c>
    </row>
    <row r="92" spans="1:16" x14ac:dyDescent="0.25">
      <c r="A92" s="33"/>
      <c r="B92" s="33"/>
      <c r="C92" s="33"/>
      <c r="D92" s="33"/>
      <c r="E92" s="33"/>
      <c r="F92" s="20" t="s">
        <v>16</v>
      </c>
      <c r="G92" s="1" t="s">
        <v>14</v>
      </c>
      <c r="H92" s="2">
        <v>0</v>
      </c>
      <c r="I92" s="8">
        <v>1</v>
      </c>
      <c r="J92" s="35"/>
      <c r="K92" s="1"/>
      <c r="L92" s="33"/>
      <c r="M92" s="2">
        <v>0</v>
      </c>
      <c r="N92" s="19">
        <f t="shared" si="2"/>
        <v>0</v>
      </c>
      <c r="O92" s="19">
        <f t="shared" si="3"/>
        <v>0</v>
      </c>
      <c r="P92" s="1" t="s">
        <v>12</v>
      </c>
    </row>
    <row r="93" spans="1:16" x14ac:dyDescent="0.25">
      <c r="A93" s="20" t="s">
        <v>160</v>
      </c>
      <c r="B93" s="20" t="s">
        <v>436</v>
      </c>
      <c r="C93" s="20" t="s">
        <v>437</v>
      </c>
      <c r="D93" s="20" t="s">
        <v>438</v>
      </c>
      <c r="E93" s="20" t="s">
        <v>15</v>
      </c>
      <c r="F93" s="20" t="s">
        <v>16</v>
      </c>
      <c r="G93" s="1" t="s">
        <v>17</v>
      </c>
      <c r="H93" s="2">
        <v>1.1000000000000001</v>
      </c>
      <c r="I93" s="8">
        <v>1</v>
      </c>
      <c r="J93" s="29"/>
      <c r="K93" s="1"/>
      <c r="L93" s="20" t="s">
        <v>4444</v>
      </c>
      <c r="M93" s="2">
        <v>9</v>
      </c>
      <c r="N93" s="2">
        <f t="shared" si="2"/>
        <v>9</v>
      </c>
      <c r="O93" s="2">
        <f t="shared" si="3"/>
        <v>8.0357142857142863E-2</v>
      </c>
      <c r="P93" s="1" t="s">
        <v>12</v>
      </c>
    </row>
    <row r="94" spans="1:16" x14ac:dyDescent="0.25">
      <c r="A94" s="31" t="s">
        <v>160</v>
      </c>
      <c r="B94" s="31" t="s">
        <v>442</v>
      </c>
      <c r="C94" s="31" t="s">
        <v>443</v>
      </c>
      <c r="D94" s="31" t="s">
        <v>444</v>
      </c>
      <c r="E94" s="31" t="s">
        <v>43</v>
      </c>
      <c r="F94" s="20" t="s">
        <v>130</v>
      </c>
      <c r="G94" s="1" t="s">
        <v>14</v>
      </c>
      <c r="H94" s="2">
        <v>0</v>
      </c>
      <c r="I94" s="8">
        <v>0</v>
      </c>
      <c r="J94" s="34" t="s">
        <v>4434</v>
      </c>
      <c r="K94" s="1"/>
      <c r="L94" s="20" t="s">
        <v>4222</v>
      </c>
      <c r="M94" s="2">
        <v>46.271999999999998</v>
      </c>
      <c r="N94" s="2">
        <f t="shared" si="2"/>
        <v>46.271999999999998</v>
      </c>
      <c r="O94" s="2">
        <f t="shared" si="3"/>
        <v>0.41314285714285715</v>
      </c>
      <c r="P94" s="1" t="s">
        <v>10</v>
      </c>
    </row>
    <row r="95" spans="1:16" x14ac:dyDescent="0.25">
      <c r="A95" s="32"/>
      <c r="B95" s="32"/>
      <c r="C95" s="32"/>
      <c r="D95" s="32"/>
      <c r="E95" s="32"/>
      <c r="F95" s="20" t="s">
        <v>16</v>
      </c>
      <c r="G95" s="1" t="s">
        <v>17</v>
      </c>
      <c r="H95" s="2">
        <v>1.1000000000000001</v>
      </c>
      <c r="I95" s="8">
        <v>4</v>
      </c>
      <c r="J95" s="36"/>
      <c r="K95" s="1">
        <v>682.04</v>
      </c>
      <c r="L95" s="31"/>
      <c r="M95" s="2"/>
      <c r="N95" s="2">
        <f t="shared" si="2"/>
        <v>682.04</v>
      </c>
      <c r="O95" s="2">
        <f t="shared" si="3"/>
        <v>6.0896428571428567</v>
      </c>
      <c r="P95" s="1" t="s">
        <v>118</v>
      </c>
    </row>
    <row r="96" spans="1:16" x14ac:dyDescent="0.25">
      <c r="A96" s="33"/>
      <c r="B96" s="33"/>
      <c r="C96" s="33"/>
      <c r="D96" s="33"/>
      <c r="E96" s="33"/>
      <c r="F96" s="20" t="s">
        <v>16</v>
      </c>
      <c r="G96" s="1" t="s">
        <v>135</v>
      </c>
      <c r="H96" s="2">
        <v>0.1</v>
      </c>
      <c r="I96" s="8">
        <v>1</v>
      </c>
      <c r="J96" s="35"/>
      <c r="K96" s="1"/>
      <c r="L96" s="33"/>
      <c r="M96" s="2"/>
      <c r="N96" s="19">
        <f t="shared" si="2"/>
        <v>0</v>
      </c>
      <c r="O96" s="19">
        <f t="shared" si="3"/>
        <v>0</v>
      </c>
      <c r="P96" s="1" t="s">
        <v>12</v>
      </c>
    </row>
    <row r="97" spans="1:16" x14ac:dyDescent="0.25">
      <c r="A97" s="31" t="s">
        <v>160</v>
      </c>
      <c r="B97" s="31" t="s">
        <v>445</v>
      </c>
      <c r="C97" s="31" t="s">
        <v>446</v>
      </c>
      <c r="D97" s="31" t="s">
        <v>447</v>
      </c>
      <c r="E97" s="31" t="s">
        <v>43</v>
      </c>
      <c r="F97" s="20" t="s">
        <v>130</v>
      </c>
      <c r="G97" s="1" t="s">
        <v>14</v>
      </c>
      <c r="H97" s="2">
        <v>0</v>
      </c>
      <c r="I97" s="8">
        <v>1</v>
      </c>
      <c r="J97" s="34" t="s">
        <v>4434</v>
      </c>
      <c r="K97" s="1"/>
      <c r="L97" s="31"/>
      <c r="M97" s="2"/>
      <c r="N97" s="19">
        <f t="shared" si="2"/>
        <v>0</v>
      </c>
      <c r="O97" s="19">
        <f t="shared" si="3"/>
        <v>0</v>
      </c>
      <c r="P97" s="1" t="s">
        <v>12</v>
      </c>
    </row>
    <row r="98" spans="1:16" x14ac:dyDescent="0.25">
      <c r="A98" s="32"/>
      <c r="B98" s="32"/>
      <c r="C98" s="32"/>
      <c r="D98" s="32"/>
      <c r="E98" s="32"/>
      <c r="F98" s="20" t="s">
        <v>16</v>
      </c>
      <c r="G98" s="1" t="s">
        <v>17</v>
      </c>
      <c r="H98" s="2">
        <v>1.1000000000000001</v>
      </c>
      <c r="I98" s="8">
        <v>3</v>
      </c>
      <c r="J98" s="36"/>
      <c r="K98" s="1">
        <v>1085.5999999999999</v>
      </c>
      <c r="L98" s="32"/>
      <c r="M98" s="2"/>
      <c r="N98" s="2">
        <f t="shared" si="2"/>
        <v>1085.5999999999999</v>
      </c>
      <c r="O98" s="2">
        <f t="shared" si="3"/>
        <v>9.6928571428571413</v>
      </c>
      <c r="P98" s="1" t="s">
        <v>34</v>
      </c>
    </row>
    <row r="99" spans="1:16" x14ac:dyDescent="0.25">
      <c r="A99" s="33"/>
      <c r="B99" s="33"/>
      <c r="C99" s="33"/>
      <c r="D99" s="33"/>
      <c r="E99" s="33"/>
      <c r="F99" s="20" t="s">
        <v>16</v>
      </c>
      <c r="G99" s="1" t="s">
        <v>14</v>
      </c>
      <c r="H99" s="2">
        <v>0</v>
      </c>
      <c r="I99" s="8">
        <v>1</v>
      </c>
      <c r="J99" s="35"/>
      <c r="K99" s="1"/>
      <c r="L99" s="33"/>
      <c r="M99" s="2"/>
      <c r="N99" s="19">
        <f t="shared" si="2"/>
        <v>0</v>
      </c>
      <c r="O99" s="19">
        <f t="shared" si="3"/>
        <v>0</v>
      </c>
      <c r="P99" s="1" t="s">
        <v>12</v>
      </c>
    </row>
    <row r="100" spans="1:16" x14ac:dyDescent="0.25">
      <c r="A100" s="20" t="s">
        <v>160</v>
      </c>
      <c r="B100" s="20" t="s">
        <v>448</v>
      </c>
      <c r="C100" s="20" t="s">
        <v>449</v>
      </c>
      <c r="D100" s="20" t="s">
        <v>450</v>
      </c>
      <c r="E100" s="20" t="s">
        <v>15</v>
      </c>
      <c r="F100" s="20" t="s">
        <v>16</v>
      </c>
      <c r="G100" s="1" t="s">
        <v>17</v>
      </c>
      <c r="H100" s="2">
        <v>1.1000000000000001</v>
      </c>
      <c r="I100" s="8">
        <v>1</v>
      </c>
      <c r="J100" s="29"/>
      <c r="K100" s="1"/>
      <c r="L100" s="20" t="s">
        <v>4454</v>
      </c>
      <c r="M100" s="2">
        <v>7.5</v>
      </c>
      <c r="N100" s="2">
        <f t="shared" ref="N100:N163" si="4">K100+M100</f>
        <v>7.5</v>
      </c>
      <c r="O100" s="2">
        <f t="shared" si="3"/>
        <v>6.6964285714285712E-2</v>
      </c>
      <c r="P100" s="1" t="s">
        <v>12</v>
      </c>
    </row>
    <row r="101" spans="1:16" x14ac:dyDescent="0.25">
      <c r="A101" s="20" t="s">
        <v>160</v>
      </c>
      <c r="B101" s="20" t="s">
        <v>451</v>
      </c>
      <c r="C101" s="20" t="s">
        <v>452</v>
      </c>
      <c r="D101" s="20" t="s">
        <v>453</v>
      </c>
      <c r="E101" s="20" t="s">
        <v>20</v>
      </c>
      <c r="F101" s="20" t="s">
        <v>16</v>
      </c>
      <c r="G101" s="1" t="s">
        <v>17</v>
      </c>
      <c r="H101" s="2">
        <v>1.1000000000000001</v>
      </c>
      <c r="I101" s="8">
        <v>2</v>
      </c>
      <c r="J101" s="29"/>
      <c r="K101" s="1"/>
      <c r="L101" s="20" t="s">
        <v>4455</v>
      </c>
      <c r="M101" s="2"/>
      <c r="N101" s="19">
        <f t="shared" si="4"/>
        <v>0</v>
      </c>
      <c r="O101" s="19">
        <f t="shared" si="3"/>
        <v>0</v>
      </c>
      <c r="P101" s="1" t="s">
        <v>22</v>
      </c>
    </row>
    <row r="102" spans="1:16" x14ac:dyDescent="0.25">
      <c r="A102" s="20" t="s">
        <v>160</v>
      </c>
      <c r="B102" s="20" t="s">
        <v>454</v>
      </c>
      <c r="C102" s="20" t="s">
        <v>452</v>
      </c>
      <c r="D102" s="20" t="s">
        <v>455</v>
      </c>
      <c r="E102" s="20" t="s">
        <v>15</v>
      </c>
      <c r="F102" s="20" t="s">
        <v>16</v>
      </c>
      <c r="G102" s="1" t="s">
        <v>17</v>
      </c>
      <c r="H102" s="2">
        <v>1.1000000000000001</v>
      </c>
      <c r="I102" s="8">
        <v>1</v>
      </c>
      <c r="J102" s="29"/>
      <c r="K102" s="1"/>
      <c r="L102" s="20" t="s">
        <v>4456</v>
      </c>
      <c r="M102" s="2">
        <v>24.6</v>
      </c>
      <c r="N102" s="2">
        <f t="shared" si="4"/>
        <v>24.6</v>
      </c>
      <c r="O102" s="2">
        <f t="shared" si="3"/>
        <v>0.21964285714285717</v>
      </c>
      <c r="P102" s="1" t="s">
        <v>12</v>
      </c>
    </row>
    <row r="103" spans="1:16" x14ac:dyDescent="0.25">
      <c r="A103" s="20" t="s">
        <v>160</v>
      </c>
      <c r="B103" s="20" t="s">
        <v>456</v>
      </c>
      <c r="C103" s="20" t="s">
        <v>457</v>
      </c>
      <c r="D103" s="20" t="s">
        <v>458</v>
      </c>
      <c r="E103" s="20" t="s">
        <v>15</v>
      </c>
      <c r="F103" s="20" t="s">
        <v>16</v>
      </c>
      <c r="G103" s="1" t="s">
        <v>17</v>
      </c>
      <c r="H103" s="2">
        <v>1.1000000000000001</v>
      </c>
      <c r="I103" s="8">
        <v>4</v>
      </c>
      <c r="J103" s="29"/>
      <c r="K103" s="1"/>
      <c r="L103" s="20" t="s">
        <v>4457</v>
      </c>
      <c r="M103" s="2">
        <v>148.5</v>
      </c>
      <c r="N103" s="2">
        <f t="shared" si="4"/>
        <v>148.5</v>
      </c>
      <c r="O103" s="2">
        <f t="shared" si="3"/>
        <v>1.3258928571428572</v>
      </c>
      <c r="P103" s="1" t="s">
        <v>144</v>
      </c>
    </row>
    <row r="104" spans="1:16" x14ac:dyDescent="0.25">
      <c r="A104" s="20" t="s">
        <v>160</v>
      </c>
      <c r="B104" s="20" t="s">
        <v>461</v>
      </c>
      <c r="C104" s="20" t="s">
        <v>462</v>
      </c>
      <c r="D104" s="20" t="s">
        <v>463</v>
      </c>
      <c r="E104" s="20" t="s">
        <v>15</v>
      </c>
      <c r="F104" s="20" t="s">
        <v>16</v>
      </c>
      <c r="G104" s="1" t="s">
        <v>95</v>
      </c>
      <c r="H104" s="2">
        <v>0.77</v>
      </c>
      <c r="I104" s="8">
        <v>5</v>
      </c>
      <c r="J104" s="29"/>
      <c r="K104" s="1"/>
      <c r="L104" s="20" t="s">
        <v>4334</v>
      </c>
      <c r="M104" s="2">
        <v>126</v>
      </c>
      <c r="N104" s="2">
        <f t="shared" si="4"/>
        <v>126</v>
      </c>
      <c r="O104" s="2">
        <f t="shared" si="3"/>
        <v>1.125</v>
      </c>
      <c r="P104" s="1" t="s">
        <v>78</v>
      </c>
    </row>
    <row r="105" spans="1:16" x14ac:dyDescent="0.25">
      <c r="A105" s="20" t="s">
        <v>160</v>
      </c>
      <c r="B105" s="20" t="s">
        <v>464</v>
      </c>
      <c r="C105" s="20" t="s">
        <v>465</v>
      </c>
      <c r="D105" s="20" t="s">
        <v>466</v>
      </c>
      <c r="E105" s="20" t="s">
        <v>15</v>
      </c>
      <c r="F105" s="20" t="s">
        <v>16</v>
      </c>
      <c r="G105" s="1" t="s">
        <v>17</v>
      </c>
      <c r="H105" s="2">
        <v>1.1000000000000001</v>
      </c>
      <c r="I105" s="8">
        <v>1</v>
      </c>
      <c r="J105" s="29"/>
      <c r="K105" s="1"/>
      <c r="L105" s="20" t="s">
        <v>4459</v>
      </c>
      <c r="M105" s="2">
        <v>7.5</v>
      </c>
      <c r="N105" s="2">
        <f t="shared" si="4"/>
        <v>7.5</v>
      </c>
      <c r="O105" s="2">
        <f t="shared" si="3"/>
        <v>6.6964285714285712E-2</v>
      </c>
      <c r="P105" s="1" t="s">
        <v>12</v>
      </c>
    </row>
    <row r="106" spans="1:16" x14ac:dyDescent="0.25">
      <c r="A106" s="20" t="s">
        <v>160</v>
      </c>
      <c r="B106" s="20" t="s">
        <v>467</v>
      </c>
      <c r="C106" s="20" t="s">
        <v>468</v>
      </c>
      <c r="D106" s="20" t="s">
        <v>469</v>
      </c>
      <c r="E106" s="20" t="s">
        <v>15</v>
      </c>
      <c r="F106" s="20" t="s">
        <v>16</v>
      </c>
      <c r="G106" s="1" t="s">
        <v>17</v>
      </c>
      <c r="H106" s="2">
        <v>1.1000000000000001</v>
      </c>
      <c r="I106" s="8">
        <v>1</v>
      </c>
      <c r="J106" s="29"/>
      <c r="K106" s="1"/>
      <c r="L106" s="20" t="s">
        <v>4460</v>
      </c>
      <c r="M106" s="2">
        <v>56.94</v>
      </c>
      <c r="N106" s="2">
        <f t="shared" si="4"/>
        <v>56.94</v>
      </c>
      <c r="O106" s="2">
        <f t="shared" si="3"/>
        <v>0.50839285714285709</v>
      </c>
      <c r="P106" s="1" t="s">
        <v>12</v>
      </c>
    </row>
    <row r="107" spans="1:16" x14ac:dyDescent="0.25">
      <c r="A107" s="20" t="s">
        <v>160</v>
      </c>
      <c r="B107" s="20" t="s">
        <v>470</v>
      </c>
      <c r="C107" s="20" t="s">
        <v>468</v>
      </c>
      <c r="D107" s="20" t="s">
        <v>471</v>
      </c>
      <c r="E107" s="20" t="s">
        <v>15</v>
      </c>
      <c r="F107" s="20" t="s">
        <v>16</v>
      </c>
      <c r="G107" s="1" t="s">
        <v>17</v>
      </c>
      <c r="H107" s="2">
        <v>1.1000000000000001</v>
      </c>
      <c r="I107" s="8">
        <v>1</v>
      </c>
      <c r="J107" s="29"/>
      <c r="K107" s="1"/>
      <c r="L107" s="20" t="s">
        <v>4461</v>
      </c>
      <c r="M107" s="2">
        <v>18</v>
      </c>
      <c r="N107" s="2">
        <f t="shared" si="4"/>
        <v>18</v>
      </c>
      <c r="O107" s="2">
        <f t="shared" si="3"/>
        <v>0.16071428571428573</v>
      </c>
      <c r="P107" s="1" t="s">
        <v>12</v>
      </c>
    </row>
    <row r="108" spans="1:16" x14ac:dyDescent="0.25">
      <c r="A108" s="31" t="s">
        <v>160</v>
      </c>
      <c r="B108" s="31" t="s">
        <v>472</v>
      </c>
      <c r="C108" s="31" t="s">
        <v>473</v>
      </c>
      <c r="D108" s="31" t="s">
        <v>474</v>
      </c>
      <c r="E108" s="31" t="s">
        <v>28</v>
      </c>
      <c r="F108" s="20" t="s">
        <v>16</v>
      </c>
      <c r="G108" s="1" t="s">
        <v>17</v>
      </c>
      <c r="H108" s="2">
        <v>1.1000000000000001</v>
      </c>
      <c r="I108" s="8">
        <v>1</v>
      </c>
      <c r="J108" s="34" t="s">
        <v>4423</v>
      </c>
      <c r="K108" s="1">
        <v>901.77</v>
      </c>
      <c r="L108" s="20" t="s">
        <v>4223</v>
      </c>
      <c r="M108" s="2">
        <v>118.236</v>
      </c>
      <c r="N108" s="2">
        <f t="shared" si="4"/>
        <v>1020.006</v>
      </c>
      <c r="O108" s="2">
        <f t="shared" si="3"/>
        <v>9.1071964285714291</v>
      </c>
      <c r="P108" s="1" t="s">
        <v>99</v>
      </c>
    </row>
    <row r="109" spans="1:16" x14ac:dyDescent="0.25">
      <c r="A109" s="32"/>
      <c r="B109" s="32"/>
      <c r="C109" s="32"/>
      <c r="D109" s="32"/>
      <c r="E109" s="32"/>
      <c r="F109" s="20" t="s">
        <v>16</v>
      </c>
      <c r="G109" s="1" t="s">
        <v>14</v>
      </c>
      <c r="H109" s="2">
        <v>0</v>
      </c>
      <c r="I109" s="8">
        <v>1</v>
      </c>
      <c r="J109" s="36"/>
      <c r="K109" s="1"/>
      <c r="L109" s="31"/>
      <c r="M109" s="2"/>
      <c r="N109" s="19">
        <f t="shared" si="4"/>
        <v>0</v>
      </c>
      <c r="O109" s="19">
        <f t="shared" si="3"/>
        <v>0</v>
      </c>
      <c r="P109" s="1" t="s">
        <v>12</v>
      </c>
    </row>
    <row r="110" spans="1:16" x14ac:dyDescent="0.25">
      <c r="A110" s="33"/>
      <c r="B110" s="33"/>
      <c r="C110" s="33"/>
      <c r="D110" s="33"/>
      <c r="E110" s="33"/>
      <c r="F110" s="20" t="s">
        <v>16</v>
      </c>
      <c r="G110" s="1" t="s">
        <v>135</v>
      </c>
      <c r="H110" s="2">
        <v>0.1</v>
      </c>
      <c r="I110" s="8">
        <v>1</v>
      </c>
      <c r="J110" s="35"/>
      <c r="K110" s="1"/>
      <c r="L110" s="33"/>
      <c r="M110" s="2"/>
      <c r="N110" s="19">
        <f t="shared" si="4"/>
        <v>0</v>
      </c>
      <c r="O110" s="19">
        <f t="shared" si="3"/>
        <v>0</v>
      </c>
      <c r="P110" s="1" t="s">
        <v>12</v>
      </c>
    </row>
    <row r="111" spans="1:16" x14ac:dyDescent="0.25">
      <c r="A111" s="31" t="s">
        <v>160</v>
      </c>
      <c r="B111" s="31" t="s">
        <v>481</v>
      </c>
      <c r="C111" s="31" t="s">
        <v>482</v>
      </c>
      <c r="D111" s="31" t="s">
        <v>483</v>
      </c>
      <c r="E111" s="31" t="s">
        <v>43</v>
      </c>
      <c r="F111" s="20" t="s">
        <v>130</v>
      </c>
      <c r="G111" s="1" t="s">
        <v>14</v>
      </c>
      <c r="H111" s="2">
        <v>0</v>
      </c>
      <c r="I111" s="8">
        <v>1</v>
      </c>
      <c r="J111" s="34" t="s">
        <v>4434</v>
      </c>
      <c r="K111" s="1"/>
      <c r="L111" s="20"/>
      <c r="M111" s="2"/>
      <c r="N111" s="19">
        <f t="shared" si="4"/>
        <v>0</v>
      </c>
      <c r="O111" s="19">
        <f t="shared" si="3"/>
        <v>0</v>
      </c>
      <c r="P111" s="1" t="s">
        <v>12</v>
      </c>
    </row>
    <row r="112" spans="1:16" x14ac:dyDescent="0.25">
      <c r="A112" s="32"/>
      <c r="B112" s="32"/>
      <c r="C112" s="32"/>
      <c r="D112" s="32"/>
      <c r="E112" s="32"/>
      <c r="F112" s="20" t="s">
        <v>16</v>
      </c>
      <c r="G112" s="1" t="s">
        <v>17</v>
      </c>
      <c r="H112" s="2">
        <v>1.1000000000000001</v>
      </c>
      <c r="I112" s="8">
        <v>3</v>
      </c>
      <c r="J112" s="36"/>
      <c r="K112" s="1">
        <v>1272.04</v>
      </c>
      <c r="L112" s="31" t="s">
        <v>4224</v>
      </c>
      <c r="M112" s="2">
        <v>69.48</v>
      </c>
      <c r="N112" s="2">
        <f t="shared" si="4"/>
        <v>1341.52</v>
      </c>
      <c r="O112" s="2">
        <f t="shared" si="3"/>
        <v>11.977857142857143</v>
      </c>
      <c r="P112" s="1" t="s">
        <v>34</v>
      </c>
    </row>
    <row r="113" spans="1:16" x14ac:dyDescent="0.25">
      <c r="A113" s="32"/>
      <c r="B113" s="32"/>
      <c r="C113" s="32"/>
      <c r="D113" s="32"/>
      <c r="E113" s="32"/>
      <c r="F113" s="20" t="s">
        <v>16</v>
      </c>
      <c r="G113" s="1" t="s">
        <v>14</v>
      </c>
      <c r="H113" s="2">
        <v>0</v>
      </c>
      <c r="I113" s="8">
        <v>1</v>
      </c>
      <c r="J113" s="36"/>
      <c r="K113" s="1"/>
      <c r="L113" s="32"/>
      <c r="M113" s="2"/>
      <c r="N113" s="19">
        <f t="shared" si="4"/>
        <v>0</v>
      </c>
      <c r="O113" s="19">
        <f t="shared" si="3"/>
        <v>0</v>
      </c>
      <c r="P113" s="1" t="s">
        <v>12</v>
      </c>
    </row>
    <row r="114" spans="1:16" x14ac:dyDescent="0.25">
      <c r="A114" s="33"/>
      <c r="B114" s="33"/>
      <c r="C114" s="33"/>
      <c r="D114" s="33"/>
      <c r="E114" s="33"/>
      <c r="F114" s="20" t="s">
        <v>16</v>
      </c>
      <c r="G114" s="1" t="s">
        <v>135</v>
      </c>
      <c r="H114" s="2">
        <v>0.1</v>
      </c>
      <c r="I114" s="8">
        <v>1</v>
      </c>
      <c r="J114" s="35"/>
      <c r="K114" s="1"/>
      <c r="L114" s="33"/>
      <c r="M114" s="2"/>
      <c r="N114" s="19">
        <f t="shared" si="4"/>
        <v>0</v>
      </c>
      <c r="O114" s="19">
        <f t="shared" si="3"/>
        <v>0</v>
      </c>
      <c r="P114" s="1" t="s">
        <v>12</v>
      </c>
    </row>
    <row r="115" spans="1:16" x14ac:dyDescent="0.25">
      <c r="A115" s="20" t="s">
        <v>160</v>
      </c>
      <c r="B115" s="20" t="s">
        <v>484</v>
      </c>
      <c r="C115" s="20" t="s">
        <v>485</v>
      </c>
      <c r="D115" s="20" t="s">
        <v>486</v>
      </c>
      <c r="E115" s="20" t="s">
        <v>15</v>
      </c>
      <c r="F115" s="20" t="s">
        <v>16</v>
      </c>
      <c r="G115" s="1" t="s">
        <v>17</v>
      </c>
      <c r="H115" s="2">
        <v>1.1000000000000001</v>
      </c>
      <c r="I115" s="8">
        <v>1</v>
      </c>
      <c r="J115" s="29"/>
      <c r="K115" s="1"/>
      <c r="L115" s="20" t="s">
        <v>4327</v>
      </c>
      <c r="M115" s="2">
        <v>265.09199999999998</v>
      </c>
      <c r="N115" s="2">
        <f t="shared" si="4"/>
        <v>265.09199999999998</v>
      </c>
      <c r="O115" s="2">
        <f t="shared" si="3"/>
        <v>2.3668928571428571</v>
      </c>
      <c r="P115" s="1" t="s">
        <v>38</v>
      </c>
    </row>
    <row r="116" spans="1:16" x14ac:dyDescent="0.25">
      <c r="A116" s="20" t="s">
        <v>160</v>
      </c>
      <c r="B116" s="20" t="s">
        <v>487</v>
      </c>
      <c r="C116" s="20" t="s">
        <v>488</v>
      </c>
      <c r="D116" s="20" t="s">
        <v>489</v>
      </c>
      <c r="E116" s="20" t="s">
        <v>15</v>
      </c>
      <c r="F116" s="20" t="s">
        <v>16</v>
      </c>
      <c r="G116" s="1" t="s">
        <v>17</v>
      </c>
      <c r="H116" s="2">
        <v>1.1000000000000001</v>
      </c>
      <c r="I116" s="8">
        <v>1</v>
      </c>
      <c r="J116" s="29"/>
      <c r="K116" s="1"/>
      <c r="L116" s="20" t="s">
        <v>4236</v>
      </c>
      <c r="M116" s="2">
        <v>24</v>
      </c>
      <c r="N116" s="2">
        <f t="shared" si="4"/>
        <v>24</v>
      </c>
      <c r="O116" s="2">
        <f t="shared" si="3"/>
        <v>0.21428571428571427</v>
      </c>
      <c r="P116" s="1" t="s">
        <v>30</v>
      </c>
    </row>
    <row r="117" spans="1:16" x14ac:dyDescent="0.25">
      <c r="A117" s="20" t="s">
        <v>160</v>
      </c>
      <c r="B117" s="20" t="s">
        <v>490</v>
      </c>
      <c r="C117" s="20" t="s">
        <v>491</v>
      </c>
      <c r="D117" s="20" t="s">
        <v>492</v>
      </c>
      <c r="E117" s="20" t="s">
        <v>15</v>
      </c>
      <c r="F117" s="20" t="s">
        <v>16</v>
      </c>
      <c r="G117" s="1" t="s">
        <v>17</v>
      </c>
      <c r="H117" s="2">
        <v>1.1000000000000001</v>
      </c>
      <c r="I117" s="8">
        <v>1</v>
      </c>
      <c r="J117" s="29"/>
      <c r="K117" s="1"/>
      <c r="L117" s="20" t="s">
        <v>4464</v>
      </c>
      <c r="M117" s="2">
        <v>18</v>
      </c>
      <c r="N117" s="2">
        <f t="shared" si="4"/>
        <v>18</v>
      </c>
      <c r="O117" s="2">
        <f t="shared" si="3"/>
        <v>0.16071428571428573</v>
      </c>
      <c r="P117" s="1" t="s">
        <v>12</v>
      </c>
    </row>
    <row r="118" spans="1:16" x14ac:dyDescent="0.25">
      <c r="A118" s="20" t="s">
        <v>160</v>
      </c>
      <c r="B118" s="20" t="s">
        <v>496</v>
      </c>
      <c r="C118" s="20" t="s">
        <v>497</v>
      </c>
      <c r="D118" s="20" t="s">
        <v>498</v>
      </c>
      <c r="E118" s="20" t="s">
        <v>20</v>
      </c>
      <c r="F118" s="20" t="s">
        <v>16</v>
      </c>
      <c r="G118" s="1" t="s">
        <v>17</v>
      </c>
      <c r="H118" s="2">
        <v>1.1000000000000001</v>
      </c>
      <c r="I118" s="8">
        <v>3</v>
      </c>
      <c r="J118" s="29"/>
      <c r="K118" s="1"/>
      <c r="L118" s="20" t="s">
        <v>4466</v>
      </c>
      <c r="M118" s="2">
        <v>156.78</v>
      </c>
      <c r="N118" s="2">
        <f t="shared" si="4"/>
        <v>156.78</v>
      </c>
      <c r="O118" s="2">
        <f t="shared" si="3"/>
        <v>1.3998214285714285</v>
      </c>
      <c r="P118" s="1" t="s">
        <v>85</v>
      </c>
    </row>
    <row r="119" spans="1:16" x14ac:dyDescent="0.25">
      <c r="A119" s="20" t="s">
        <v>160</v>
      </c>
      <c r="B119" s="20" t="s">
        <v>499</v>
      </c>
      <c r="C119" s="20" t="s">
        <v>500</v>
      </c>
      <c r="D119" s="20" t="s">
        <v>501</v>
      </c>
      <c r="E119" s="20" t="s">
        <v>15</v>
      </c>
      <c r="F119" s="20" t="s">
        <v>16</v>
      </c>
      <c r="G119" s="1" t="s">
        <v>14</v>
      </c>
      <c r="H119" s="2">
        <v>0</v>
      </c>
      <c r="I119" s="8">
        <v>1</v>
      </c>
      <c r="J119" s="29"/>
      <c r="K119" s="1"/>
      <c r="L119" s="20" t="s">
        <v>4270</v>
      </c>
      <c r="M119" s="2"/>
      <c r="N119" s="19">
        <f t="shared" si="4"/>
        <v>0</v>
      </c>
      <c r="O119" s="19">
        <f t="shared" si="3"/>
        <v>0</v>
      </c>
      <c r="P119" s="1" t="s">
        <v>12</v>
      </c>
    </row>
    <row r="120" spans="1:16" x14ac:dyDescent="0.25">
      <c r="A120" s="31" t="s">
        <v>160</v>
      </c>
      <c r="B120" s="31" t="s">
        <v>502</v>
      </c>
      <c r="C120" s="31" t="s">
        <v>503</v>
      </c>
      <c r="D120" s="31" t="s">
        <v>504</v>
      </c>
      <c r="E120" s="31" t="s">
        <v>43</v>
      </c>
      <c r="F120" s="20" t="s">
        <v>16</v>
      </c>
      <c r="G120" s="1" t="s">
        <v>17</v>
      </c>
      <c r="H120" s="2">
        <v>1.1000000000000001</v>
      </c>
      <c r="I120" s="8">
        <v>2</v>
      </c>
      <c r="J120" s="34" t="s">
        <v>4335</v>
      </c>
      <c r="K120" s="1">
        <v>365.8</v>
      </c>
      <c r="L120" s="20" t="s">
        <v>4225</v>
      </c>
      <c r="M120" s="2">
        <v>187.22399999999999</v>
      </c>
      <c r="N120" s="2">
        <f t="shared" si="4"/>
        <v>553.024</v>
      </c>
      <c r="O120" s="2">
        <f t="shared" si="3"/>
        <v>4.9377142857142857</v>
      </c>
      <c r="P120" s="1" t="s">
        <v>116</v>
      </c>
    </row>
    <row r="121" spans="1:16" x14ac:dyDescent="0.25">
      <c r="A121" s="33"/>
      <c r="B121" s="33"/>
      <c r="C121" s="33"/>
      <c r="D121" s="33"/>
      <c r="E121" s="33"/>
      <c r="F121" s="20" t="s">
        <v>16</v>
      </c>
      <c r="G121" s="1" t="s">
        <v>14</v>
      </c>
      <c r="H121" s="2">
        <v>0</v>
      </c>
      <c r="I121" s="8">
        <v>1</v>
      </c>
      <c r="J121" s="35"/>
      <c r="K121" s="1"/>
      <c r="L121" s="20"/>
      <c r="M121" s="2"/>
      <c r="N121" s="19">
        <f t="shared" si="4"/>
        <v>0</v>
      </c>
      <c r="O121" s="19">
        <f t="shared" si="3"/>
        <v>0</v>
      </c>
      <c r="P121" s="1" t="s">
        <v>12</v>
      </c>
    </row>
    <row r="122" spans="1:16" x14ac:dyDescent="0.25">
      <c r="A122" s="31" t="s">
        <v>160</v>
      </c>
      <c r="B122" s="31" t="s">
        <v>505</v>
      </c>
      <c r="C122" s="31" t="s">
        <v>506</v>
      </c>
      <c r="D122" s="31" t="s">
        <v>507</v>
      </c>
      <c r="E122" s="31" t="s">
        <v>43</v>
      </c>
      <c r="F122" s="20" t="s">
        <v>130</v>
      </c>
      <c r="G122" s="1" t="s">
        <v>14</v>
      </c>
      <c r="H122" s="2">
        <v>0</v>
      </c>
      <c r="I122" s="8">
        <v>1</v>
      </c>
      <c r="J122" s="34" t="s">
        <v>4434</v>
      </c>
      <c r="K122" s="1"/>
      <c r="L122" s="20"/>
      <c r="M122" s="2"/>
      <c r="N122" s="19">
        <f t="shared" si="4"/>
        <v>0</v>
      </c>
      <c r="O122" s="19">
        <f t="shared" si="3"/>
        <v>0</v>
      </c>
      <c r="P122" s="1" t="s">
        <v>12</v>
      </c>
    </row>
    <row r="123" spans="1:16" x14ac:dyDescent="0.25">
      <c r="A123" s="32"/>
      <c r="B123" s="32"/>
      <c r="C123" s="32"/>
      <c r="D123" s="32"/>
      <c r="E123" s="32"/>
      <c r="F123" s="20" t="s">
        <v>16</v>
      </c>
      <c r="G123" s="1" t="s">
        <v>17</v>
      </c>
      <c r="H123" s="2">
        <v>1.1000000000000001</v>
      </c>
      <c r="I123" s="8">
        <v>3</v>
      </c>
      <c r="J123" s="36"/>
      <c r="K123" s="1">
        <v>1375.88</v>
      </c>
      <c r="L123" s="31" t="s">
        <v>4226</v>
      </c>
      <c r="M123" s="2">
        <v>144.6</v>
      </c>
      <c r="N123" s="2">
        <f t="shared" si="4"/>
        <v>1520.48</v>
      </c>
      <c r="O123" s="2">
        <f t="shared" si="3"/>
        <v>13.575714285714286</v>
      </c>
      <c r="P123" s="1" t="s">
        <v>34</v>
      </c>
    </row>
    <row r="124" spans="1:16" x14ac:dyDescent="0.25">
      <c r="A124" s="32"/>
      <c r="B124" s="32"/>
      <c r="C124" s="32"/>
      <c r="D124" s="32"/>
      <c r="E124" s="32"/>
      <c r="F124" s="20" t="s">
        <v>16</v>
      </c>
      <c r="G124" s="1" t="s">
        <v>14</v>
      </c>
      <c r="H124" s="2">
        <v>0</v>
      </c>
      <c r="I124" s="8">
        <v>1</v>
      </c>
      <c r="J124" s="36"/>
      <c r="K124" s="1"/>
      <c r="L124" s="32"/>
      <c r="M124" s="2"/>
      <c r="N124" s="19">
        <f t="shared" si="4"/>
        <v>0</v>
      </c>
      <c r="O124" s="19">
        <f t="shared" si="3"/>
        <v>0</v>
      </c>
      <c r="P124" s="1" t="s">
        <v>12</v>
      </c>
    </row>
    <row r="125" spans="1:16" x14ac:dyDescent="0.25">
      <c r="A125" s="33"/>
      <c r="B125" s="33"/>
      <c r="C125" s="33"/>
      <c r="D125" s="33"/>
      <c r="E125" s="33"/>
      <c r="F125" s="20" t="s">
        <v>16</v>
      </c>
      <c r="G125" s="1" t="s">
        <v>135</v>
      </c>
      <c r="H125" s="2">
        <v>0.1</v>
      </c>
      <c r="I125" s="8">
        <v>1</v>
      </c>
      <c r="J125" s="35"/>
      <c r="K125" s="1"/>
      <c r="L125" s="33"/>
      <c r="M125" s="2"/>
      <c r="N125" s="19">
        <f t="shared" si="4"/>
        <v>0</v>
      </c>
      <c r="O125" s="19">
        <f t="shared" si="3"/>
        <v>0</v>
      </c>
      <c r="P125" s="1" t="s">
        <v>12</v>
      </c>
    </row>
    <row r="126" spans="1:16" x14ac:dyDescent="0.25">
      <c r="A126" s="20" t="s">
        <v>160</v>
      </c>
      <c r="B126" s="20" t="s">
        <v>508</v>
      </c>
      <c r="C126" s="20" t="s">
        <v>509</v>
      </c>
      <c r="D126" s="20" t="s">
        <v>510</v>
      </c>
      <c r="E126" s="20" t="s">
        <v>20</v>
      </c>
      <c r="F126" s="20" t="s">
        <v>16</v>
      </c>
      <c r="G126" s="1" t="s">
        <v>17</v>
      </c>
      <c r="H126" s="2">
        <v>1.1000000000000001</v>
      </c>
      <c r="I126" s="8">
        <v>2</v>
      </c>
      <c r="J126" s="29"/>
      <c r="K126" s="1"/>
      <c r="L126" s="20" t="s">
        <v>4467</v>
      </c>
      <c r="M126" s="2">
        <v>115.5</v>
      </c>
      <c r="N126" s="2">
        <f t="shared" si="4"/>
        <v>115.5</v>
      </c>
      <c r="O126" s="2">
        <f t="shared" si="3"/>
        <v>1.03125</v>
      </c>
      <c r="P126" s="1" t="s">
        <v>22</v>
      </c>
    </row>
    <row r="127" spans="1:16" x14ac:dyDescent="0.25">
      <c r="A127" s="31" t="s">
        <v>160</v>
      </c>
      <c r="B127" s="31" t="s">
        <v>511</v>
      </c>
      <c r="C127" s="31" t="s">
        <v>512</v>
      </c>
      <c r="D127" s="31" t="s">
        <v>513</v>
      </c>
      <c r="E127" s="31" t="s">
        <v>43</v>
      </c>
      <c r="F127" s="20" t="s">
        <v>130</v>
      </c>
      <c r="G127" s="1" t="s">
        <v>14</v>
      </c>
      <c r="H127" s="2">
        <v>0</v>
      </c>
      <c r="I127" s="8">
        <v>1</v>
      </c>
      <c r="J127" s="34" t="s">
        <v>4434</v>
      </c>
      <c r="K127" s="1"/>
      <c r="L127" s="20"/>
      <c r="M127" s="2"/>
      <c r="N127" s="19">
        <f t="shared" si="4"/>
        <v>0</v>
      </c>
      <c r="O127" s="19">
        <f t="shared" si="3"/>
        <v>0</v>
      </c>
      <c r="P127" s="1" t="s">
        <v>12</v>
      </c>
    </row>
    <row r="128" spans="1:16" x14ac:dyDescent="0.25">
      <c r="A128" s="32"/>
      <c r="B128" s="32"/>
      <c r="C128" s="32"/>
      <c r="D128" s="32"/>
      <c r="E128" s="32"/>
      <c r="F128" s="20" t="s">
        <v>16</v>
      </c>
      <c r="G128" s="1" t="s">
        <v>17</v>
      </c>
      <c r="H128" s="2">
        <v>1.1000000000000001</v>
      </c>
      <c r="I128" s="8">
        <v>4</v>
      </c>
      <c r="J128" s="36"/>
      <c r="K128" s="1">
        <v>132.16</v>
      </c>
      <c r="L128" s="31" t="s">
        <v>4227</v>
      </c>
      <c r="M128" s="2">
        <v>103.752</v>
      </c>
      <c r="N128" s="2">
        <f t="shared" si="4"/>
        <v>235.91199999999998</v>
      </c>
      <c r="O128" s="2">
        <f t="shared" si="3"/>
        <v>2.1063571428571426</v>
      </c>
      <c r="P128" s="1" t="s">
        <v>118</v>
      </c>
    </row>
    <row r="129" spans="1:16" x14ac:dyDescent="0.25">
      <c r="A129" s="32"/>
      <c r="B129" s="32"/>
      <c r="C129" s="32"/>
      <c r="D129" s="32"/>
      <c r="E129" s="32"/>
      <c r="F129" s="20" t="s">
        <v>16</v>
      </c>
      <c r="G129" s="1" t="s">
        <v>14</v>
      </c>
      <c r="H129" s="2">
        <v>0</v>
      </c>
      <c r="I129" s="8">
        <v>1</v>
      </c>
      <c r="J129" s="36"/>
      <c r="K129" s="1"/>
      <c r="L129" s="32"/>
      <c r="M129" s="2"/>
      <c r="N129" s="19">
        <f t="shared" si="4"/>
        <v>0</v>
      </c>
      <c r="O129" s="19">
        <f t="shared" si="3"/>
        <v>0</v>
      </c>
      <c r="P129" s="1" t="s">
        <v>12</v>
      </c>
    </row>
    <row r="130" spans="1:16" x14ac:dyDescent="0.25">
      <c r="A130" s="33"/>
      <c r="B130" s="33"/>
      <c r="C130" s="33"/>
      <c r="D130" s="33"/>
      <c r="E130" s="33"/>
      <c r="F130" s="20" t="s">
        <v>16</v>
      </c>
      <c r="G130" s="1" t="s">
        <v>135</v>
      </c>
      <c r="H130" s="2">
        <v>0.1</v>
      </c>
      <c r="I130" s="8">
        <v>1</v>
      </c>
      <c r="J130" s="35"/>
      <c r="K130" s="1"/>
      <c r="L130" s="33"/>
      <c r="M130" s="2"/>
      <c r="N130" s="19">
        <f t="shared" si="4"/>
        <v>0</v>
      </c>
      <c r="O130" s="19">
        <f t="shared" si="3"/>
        <v>0</v>
      </c>
      <c r="P130" s="1" t="s">
        <v>12</v>
      </c>
    </row>
    <row r="131" spans="1:16" x14ac:dyDescent="0.25">
      <c r="A131" s="20" t="s">
        <v>160</v>
      </c>
      <c r="B131" s="20" t="s">
        <v>514</v>
      </c>
      <c r="C131" s="20" t="s">
        <v>515</v>
      </c>
      <c r="D131" s="20" t="s">
        <v>516</v>
      </c>
      <c r="E131" s="20" t="s">
        <v>15</v>
      </c>
      <c r="F131" s="20" t="s">
        <v>16</v>
      </c>
      <c r="G131" s="1" t="s">
        <v>17</v>
      </c>
      <c r="H131" s="2">
        <v>1.1000000000000001</v>
      </c>
      <c r="I131" s="8">
        <v>1</v>
      </c>
      <c r="J131" s="29"/>
      <c r="K131" s="1"/>
      <c r="L131" s="20" t="s">
        <v>4468</v>
      </c>
      <c r="M131" s="2">
        <v>0</v>
      </c>
      <c r="N131" s="19">
        <f t="shared" si="4"/>
        <v>0</v>
      </c>
      <c r="O131" s="19">
        <f t="shared" ref="O131:O194" si="5">N131/112</f>
        <v>0</v>
      </c>
      <c r="P131" s="1" t="s">
        <v>12</v>
      </c>
    </row>
    <row r="132" spans="1:16" x14ac:dyDescent="0.25">
      <c r="A132" s="20" t="s">
        <v>160</v>
      </c>
      <c r="B132" s="20" t="s">
        <v>517</v>
      </c>
      <c r="C132" s="20" t="s">
        <v>518</v>
      </c>
      <c r="D132" s="20" t="s">
        <v>519</v>
      </c>
      <c r="E132" s="20" t="s">
        <v>28</v>
      </c>
      <c r="F132" s="20" t="s">
        <v>16</v>
      </c>
      <c r="G132" s="1" t="s">
        <v>17</v>
      </c>
      <c r="H132" s="2">
        <v>1.1000000000000001</v>
      </c>
      <c r="I132" s="8">
        <v>2</v>
      </c>
      <c r="J132" s="29" t="s">
        <v>4423</v>
      </c>
      <c r="K132" s="1">
        <v>901.77</v>
      </c>
      <c r="L132" s="20"/>
      <c r="M132" s="2"/>
      <c r="N132" s="2">
        <f t="shared" si="4"/>
        <v>901.77</v>
      </c>
      <c r="O132" s="2">
        <f t="shared" si="5"/>
        <v>8.0515178571428567</v>
      </c>
      <c r="P132" s="1" t="s">
        <v>107</v>
      </c>
    </row>
    <row r="133" spans="1:16" x14ac:dyDescent="0.25">
      <c r="A133" s="20" t="s">
        <v>160</v>
      </c>
      <c r="B133" s="20" t="s">
        <v>520</v>
      </c>
      <c r="C133" s="20" t="s">
        <v>521</v>
      </c>
      <c r="D133" s="20" t="s">
        <v>522</v>
      </c>
      <c r="E133" s="20" t="s">
        <v>15</v>
      </c>
      <c r="F133" s="20" t="s">
        <v>16</v>
      </c>
      <c r="G133" s="1" t="s">
        <v>17</v>
      </c>
      <c r="H133" s="2">
        <v>1.1000000000000001</v>
      </c>
      <c r="I133" s="8">
        <v>1</v>
      </c>
      <c r="J133" s="29"/>
      <c r="K133" s="1"/>
      <c r="L133" s="20" t="s">
        <v>4469</v>
      </c>
      <c r="M133" s="2">
        <v>41.304000000000002</v>
      </c>
      <c r="N133" s="2">
        <f t="shared" si="4"/>
        <v>41.304000000000002</v>
      </c>
      <c r="O133" s="2">
        <f t="shared" si="5"/>
        <v>0.36878571428571433</v>
      </c>
      <c r="P133" s="1" t="s">
        <v>12</v>
      </c>
    </row>
    <row r="134" spans="1:16" x14ac:dyDescent="0.25">
      <c r="A134" s="20" t="s">
        <v>160</v>
      </c>
      <c r="B134" s="20" t="s">
        <v>523</v>
      </c>
      <c r="C134" s="20" t="s">
        <v>524</v>
      </c>
      <c r="D134" s="20" t="s">
        <v>525</v>
      </c>
      <c r="E134" s="20" t="s">
        <v>15</v>
      </c>
      <c r="F134" s="20" t="s">
        <v>16</v>
      </c>
      <c r="G134" s="1" t="s">
        <v>98</v>
      </c>
      <c r="H134" s="2">
        <v>0.66</v>
      </c>
      <c r="I134" s="8">
        <v>1</v>
      </c>
      <c r="J134" s="29"/>
      <c r="K134" s="1"/>
      <c r="L134" s="20" t="s">
        <v>4336</v>
      </c>
      <c r="M134" s="2">
        <v>55.5</v>
      </c>
      <c r="N134" s="2">
        <f t="shared" si="4"/>
        <v>55.5</v>
      </c>
      <c r="O134" s="2">
        <f t="shared" si="5"/>
        <v>0.4955357142857143</v>
      </c>
      <c r="P134" s="1" t="s">
        <v>30</v>
      </c>
    </row>
    <row r="135" spans="1:16" x14ac:dyDescent="0.25">
      <c r="A135" s="20" t="s">
        <v>160</v>
      </c>
      <c r="B135" s="20" t="s">
        <v>526</v>
      </c>
      <c r="C135" s="20" t="s">
        <v>527</v>
      </c>
      <c r="D135" s="20" t="s">
        <v>528</v>
      </c>
      <c r="E135" s="20" t="s">
        <v>15</v>
      </c>
      <c r="F135" s="20" t="s">
        <v>16</v>
      </c>
      <c r="G135" s="1" t="s">
        <v>17</v>
      </c>
      <c r="H135" s="2">
        <v>1.1000000000000001</v>
      </c>
      <c r="I135" s="8">
        <v>2</v>
      </c>
      <c r="J135" s="29"/>
      <c r="K135" s="1"/>
      <c r="L135" s="20" t="s">
        <v>4470</v>
      </c>
      <c r="M135" s="2">
        <v>132</v>
      </c>
      <c r="N135" s="2">
        <f t="shared" si="4"/>
        <v>132</v>
      </c>
      <c r="O135" s="2">
        <f t="shared" si="5"/>
        <v>1.1785714285714286</v>
      </c>
      <c r="P135" s="1" t="s">
        <v>22</v>
      </c>
    </row>
    <row r="136" spans="1:16" x14ac:dyDescent="0.25">
      <c r="A136" s="20" t="s">
        <v>160</v>
      </c>
      <c r="B136" s="20" t="s">
        <v>529</v>
      </c>
      <c r="C136" s="20" t="s">
        <v>530</v>
      </c>
      <c r="D136" s="20" t="s">
        <v>531</v>
      </c>
      <c r="E136" s="20" t="s">
        <v>15</v>
      </c>
      <c r="F136" s="20" t="s">
        <v>16</v>
      </c>
      <c r="G136" s="1" t="s">
        <v>17</v>
      </c>
      <c r="H136" s="2">
        <v>1.1000000000000001</v>
      </c>
      <c r="I136" s="8">
        <v>2</v>
      </c>
      <c r="J136" s="29"/>
      <c r="K136" s="1"/>
      <c r="L136" s="20" t="s">
        <v>4471</v>
      </c>
      <c r="M136" s="2">
        <v>28.596</v>
      </c>
      <c r="N136" s="2">
        <f t="shared" si="4"/>
        <v>28.596</v>
      </c>
      <c r="O136" s="2">
        <f t="shared" si="5"/>
        <v>0.25532142857142859</v>
      </c>
      <c r="P136" s="1" t="s">
        <v>22</v>
      </c>
    </row>
    <row r="137" spans="1:16" x14ac:dyDescent="0.25">
      <c r="A137" s="20" t="s">
        <v>160</v>
      </c>
      <c r="B137" s="20" t="s">
        <v>532</v>
      </c>
      <c r="C137" s="20" t="s">
        <v>533</v>
      </c>
      <c r="D137" s="20" t="s">
        <v>534</v>
      </c>
      <c r="E137" s="20" t="s">
        <v>15</v>
      </c>
      <c r="F137" s="20" t="s">
        <v>16</v>
      </c>
      <c r="G137" s="1" t="s">
        <v>17</v>
      </c>
      <c r="H137" s="2">
        <v>1.1000000000000001</v>
      </c>
      <c r="I137" s="8">
        <v>1</v>
      </c>
      <c r="J137" s="29"/>
      <c r="K137" s="1"/>
      <c r="L137" s="20" t="s">
        <v>4468</v>
      </c>
      <c r="M137" s="2">
        <v>30.803999999999998</v>
      </c>
      <c r="N137" s="2">
        <f t="shared" si="4"/>
        <v>30.803999999999998</v>
      </c>
      <c r="O137" s="2">
        <f t="shared" si="5"/>
        <v>0.27503571428571427</v>
      </c>
      <c r="P137" s="1" t="s">
        <v>12</v>
      </c>
    </row>
    <row r="138" spans="1:16" x14ac:dyDescent="0.25">
      <c r="A138" s="31" t="s">
        <v>160</v>
      </c>
      <c r="B138" s="31" t="s">
        <v>535</v>
      </c>
      <c r="C138" s="31" t="s">
        <v>536</v>
      </c>
      <c r="D138" s="31" t="s">
        <v>537</v>
      </c>
      <c r="E138" s="31" t="s">
        <v>43</v>
      </c>
      <c r="F138" s="20" t="s">
        <v>16</v>
      </c>
      <c r="G138" s="1" t="s">
        <v>17</v>
      </c>
      <c r="H138" s="2">
        <v>1.1000000000000001</v>
      </c>
      <c r="I138" s="8">
        <v>6</v>
      </c>
      <c r="J138" s="34" t="s">
        <v>4434</v>
      </c>
      <c r="K138" s="1">
        <v>1052.56</v>
      </c>
      <c r="L138" s="20" t="s">
        <v>4228</v>
      </c>
      <c r="M138" s="2">
        <v>63.42</v>
      </c>
      <c r="N138" s="2">
        <f t="shared" si="4"/>
        <v>1115.98</v>
      </c>
      <c r="O138" s="2">
        <f t="shared" si="5"/>
        <v>9.9641071428571433</v>
      </c>
      <c r="P138" s="1" t="s">
        <v>154</v>
      </c>
    </row>
    <row r="139" spans="1:16" x14ac:dyDescent="0.25">
      <c r="A139" s="33"/>
      <c r="B139" s="33"/>
      <c r="C139" s="33"/>
      <c r="D139" s="33"/>
      <c r="E139" s="33"/>
      <c r="F139" s="20" t="s">
        <v>16</v>
      </c>
      <c r="G139" s="1" t="s">
        <v>14</v>
      </c>
      <c r="H139" s="2">
        <v>0</v>
      </c>
      <c r="I139" s="8">
        <v>1</v>
      </c>
      <c r="J139" s="35"/>
      <c r="K139" s="1"/>
      <c r="L139" s="20"/>
      <c r="M139" s="2"/>
      <c r="N139" s="19">
        <f t="shared" si="4"/>
        <v>0</v>
      </c>
      <c r="O139" s="19">
        <f t="shared" si="5"/>
        <v>0</v>
      </c>
      <c r="P139" s="1" t="s">
        <v>24</v>
      </c>
    </row>
    <row r="140" spans="1:16" x14ac:dyDescent="0.25">
      <c r="A140" s="20" t="s">
        <v>160</v>
      </c>
      <c r="B140" s="20" t="s">
        <v>538</v>
      </c>
      <c r="C140" s="20" t="s">
        <v>539</v>
      </c>
      <c r="D140" s="20" t="s">
        <v>540</v>
      </c>
      <c r="E140" s="20" t="s">
        <v>15</v>
      </c>
      <c r="F140" s="20" t="s">
        <v>16</v>
      </c>
      <c r="G140" s="1" t="s">
        <v>17</v>
      </c>
      <c r="H140" s="2">
        <v>1.1000000000000001</v>
      </c>
      <c r="I140" s="8">
        <v>2</v>
      </c>
      <c r="J140" s="29"/>
      <c r="K140" s="1"/>
      <c r="L140" s="20" t="s">
        <v>4472</v>
      </c>
      <c r="M140" s="2"/>
      <c r="N140" s="19">
        <f t="shared" si="4"/>
        <v>0</v>
      </c>
      <c r="O140" s="19">
        <f t="shared" si="5"/>
        <v>0</v>
      </c>
      <c r="P140" s="1" t="s">
        <v>22</v>
      </c>
    </row>
    <row r="141" spans="1:16" x14ac:dyDescent="0.25">
      <c r="A141" s="20" t="s">
        <v>160</v>
      </c>
      <c r="B141" s="20" t="s">
        <v>541</v>
      </c>
      <c r="C141" s="20" t="s">
        <v>542</v>
      </c>
      <c r="D141" s="20" t="s">
        <v>543</v>
      </c>
      <c r="E141" s="20" t="s">
        <v>15</v>
      </c>
      <c r="F141" s="20" t="s">
        <v>16</v>
      </c>
      <c r="G141" s="1" t="s">
        <v>17</v>
      </c>
      <c r="H141" s="2">
        <v>1.1000000000000001</v>
      </c>
      <c r="I141" s="8">
        <v>1</v>
      </c>
      <c r="J141" s="29"/>
      <c r="K141" s="1"/>
      <c r="L141" s="20" t="s">
        <v>4473</v>
      </c>
      <c r="M141" s="2">
        <v>8.9039999999999999</v>
      </c>
      <c r="N141" s="2">
        <f t="shared" si="4"/>
        <v>8.9039999999999999</v>
      </c>
      <c r="O141" s="2">
        <f t="shared" si="5"/>
        <v>7.9500000000000001E-2</v>
      </c>
      <c r="P141" s="1" t="s">
        <v>12</v>
      </c>
    </row>
    <row r="142" spans="1:16" x14ac:dyDescent="0.25">
      <c r="A142" s="20" t="s">
        <v>160</v>
      </c>
      <c r="B142" s="20" t="s">
        <v>544</v>
      </c>
      <c r="C142" s="20" t="s">
        <v>545</v>
      </c>
      <c r="D142" s="20" t="s">
        <v>546</v>
      </c>
      <c r="E142" s="20" t="s">
        <v>15</v>
      </c>
      <c r="F142" s="20" t="s">
        <v>16</v>
      </c>
      <c r="G142" s="1" t="s">
        <v>17</v>
      </c>
      <c r="H142" s="2">
        <v>1.1000000000000001</v>
      </c>
      <c r="I142" s="8">
        <v>1</v>
      </c>
      <c r="J142" s="29"/>
      <c r="K142" s="1"/>
      <c r="L142" s="20" t="s">
        <v>4474</v>
      </c>
      <c r="M142" s="2">
        <v>4.8460000000000001</v>
      </c>
      <c r="N142" s="2">
        <f t="shared" si="4"/>
        <v>4.8460000000000001</v>
      </c>
      <c r="O142" s="2">
        <f t="shared" si="5"/>
        <v>4.3267857142857143E-2</v>
      </c>
      <c r="P142" s="1" t="s">
        <v>52</v>
      </c>
    </row>
    <row r="143" spans="1:16" x14ac:dyDescent="0.25">
      <c r="A143" s="31" t="s">
        <v>160</v>
      </c>
      <c r="B143" s="31" t="s">
        <v>553</v>
      </c>
      <c r="C143" s="31" t="s">
        <v>554</v>
      </c>
      <c r="D143" s="31" t="s">
        <v>555</v>
      </c>
      <c r="E143" s="31" t="s">
        <v>28</v>
      </c>
      <c r="F143" s="20" t="s">
        <v>16</v>
      </c>
      <c r="G143" s="1" t="s">
        <v>17</v>
      </c>
      <c r="H143" s="2">
        <v>1.1000000000000001</v>
      </c>
      <c r="I143" s="8">
        <v>1</v>
      </c>
      <c r="J143" s="34" t="s">
        <v>4423</v>
      </c>
      <c r="K143" s="1">
        <v>901.77</v>
      </c>
      <c r="L143" s="31"/>
      <c r="M143" s="2"/>
      <c r="N143" s="2">
        <f t="shared" si="4"/>
        <v>901.77</v>
      </c>
      <c r="O143" s="2">
        <f t="shared" si="5"/>
        <v>8.0515178571428567</v>
      </c>
      <c r="P143" s="1" t="s">
        <v>61</v>
      </c>
    </row>
    <row r="144" spans="1:16" x14ac:dyDescent="0.25">
      <c r="A144" s="33"/>
      <c r="B144" s="33"/>
      <c r="C144" s="33"/>
      <c r="D144" s="33"/>
      <c r="E144" s="33"/>
      <c r="F144" s="20" t="s">
        <v>16</v>
      </c>
      <c r="G144" s="1" t="s">
        <v>14</v>
      </c>
      <c r="H144" s="2">
        <v>0</v>
      </c>
      <c r="I144" s="8">
        <v>1</v>
      </c>
      <c r="J144" s="35"/>
      <c r="K144" s="1"/>
      <c r="L144" s="33"/>
      <c r="M144" s="2"/>
      <c r="N144" s="19">
        <f t="shared" si="4"/>
        <v>0</v>
      </c>
      <c r="O144" s="19">
        <f t="shared" si="5"/>
        <v>0</v>
      </c>
      <c r="P144" s="1" t="s">
        <v>24</v>
      </c>
    </row>
    <row r="145" spans="1:16" x14ac:dyDescent="0.25">
      <c r="A145" s="31" t="s">
        <v>160</v>
      </c>
      <c r="B145" s="31" t="s">
        <v>556</v>
      </c>
      <c r="C145" s="31" t="s">
        <v>557</v>
      </c>
      <c r="D145" s="31" t="s">
        <v>558</v>
      </c>
      <c r="E145" s="31" t="s">
        <v>28</v>
      </c>
      <c r="F145" s="20" t="s">
        <v>16</v>
      </c>
      <c r="G145" s="1" t="s">
        <v>17</v>
      </c>
      <c r="H145" s="2">
        <v>1.1000000000000001</v>
      </c>
      <c r="I145" s="8">
        <v>2</v>
      </c>
      <c r="J145" s="34" t="s">
        <v>4423</v>
      </c>
      <c r="K145" s="1">
        <v>901.77</v>
      </c>
      <c r="L145" s="31"/>
      <c r="M145" s="2"/>
      <c r="N145" s="2">
        <f t="shared" si="4"/>
        <v>901.77</v>
      </c>
      <c r="O145" s="2">
        <f t="shared" si="5"/>
        <v>8.0515178571428567</v>
      </c>
      <c r="P145" s="1" t="s">
        <v>116</v>
      </c>
    </row>
    <row r="146" spans="1:16" x14ac:dyDescent="0.25">
      <c r="A146" s="33"/>
      <c r="B146" s="33"/>
      <c r="C146" s="33"/>
      <c r="D146" s="33"/>
      <c r="E146" s="33"/>
      <c r="F146" s="20" t="s">
        <v>16</v>
      </c>
      <c r="G146" s="1" t="s">
        <v>14</v>
      </c>
      <c r="H146" s="2">
        <v>0</v>
      </c>
      <c r="I146" s="8">
        <v>1</v>
      </c>
      <c r="J146" s="35"/>
      <c r="K146" s="1"/>
      <c r="L146" s="33"/>
      <c r="M146" s="2"/>
      <c r="N146" s="19">
        <f t="shared" si="4"/>
        <v>0</v>
      </c>
      <c r="O146" s="19">
        <f t="shared" si="5"/>
        <v>0</v>
      </c>
      <c r="P146" s="1" t="s">
        <v>24</v>
      </c>
    </row>
    <row r="147" spans="1:16" x14ac:dyDescent="0.25">
      <c r="A147" s="31" t="s">
        <v>160</v>
      </c>
      <c r="B147" s="31" t="s">
        <v>559</v>
      </c>
      <c r="C147" s="31" t="s">
        <v>560</v>
      </c>
      <c r="D147" s="31" t="s">
        <v>561</v>
      </c>
      <c r="E147" s="31" t="s">
        <v>43</v>
      </c>
      <c r="F147" s="20" t="s">
        <v>16</v>
      </c>
      <c r="G147" s="1" t="s">
        <v>17</v>
      </c>
      <c r="H147" s="2">
        <v>1.1000000000000001</v>
      </c>
      <c r="I147" s="8">
        <v>2</v>
      </c>
      <c r="J147" s="34" t="s">
        <v>4423</v>
      </c>
      <c r="K147" s="1">
        <v>901.77</v>
      </c>
      <c r="L147" s="31"/>
      <c r="M147" s="2"/>
      <c r="N147" s="2">
        <f t="shared" si="4"/>
        <v>901.77</v>
      </c>
      <c r="O147" s="2">
        <f t="shared" si="5"/>
        <v>8.0515178571428567</v>
      </c>
      <c r="P147" s="1" t="s">
        <v>101</v>
      </c>
    </row>
    <row r="148" spans="1:16" x14ac:dyDescent="0.25">
      <c r="A148" s="33"/>
      <c r="B148" s="33"/>
      <c r="C148" s="33"/>
      <c r="D148" s="33"/>
      <c r="E148" s="33"/>
      <c r="F148" s="20" t="s">
        <v>16</v>
      </c>
      <c r="G148" s="1" t="s">
        <v>14</v>
      </c>
      <c r="H148" s="2">
        <v>0</v>
      </c>
      <c r="I148" s="8">
        <v>1</v>
      </c>
      <c r="J148" s="35"/>
      <c r="K148" s="1"/>
      <c r="L148" s="33"/>
      <c r="M148" s="2"/>
      <c r="N148" s="19">
        <f t="shared" si="4"/>
        <v>0</v>
      </c>
      <c r="O148" s="19">
        <f t="shared" si="5"/>
        <v>0</v>
      </c>
      <c r="P148" s="1" t="s">
        <v>12</v>
      </c>
    </row>
    <row r="149" spans="1:16" x14ac:dyDescent="0.25">
      <c r="A149" s="20" t="s">
        <v>160</v>
      </c>
      <c r="B149" s="20" t="s">
        <v>562</v>
      </c>
      <c r="C149" s="20" t="s">
        <v>563</v>
      </c>
      <c r="D149" s="20" t="s">
        <v>564</v>
      </c>
      <c r="E149" s="20" t="s">
        <v>15</v>
      </c>
      <c r="F149" s="20" t="s">
        <v>16</v>
      </c>
      <c r="G149" s="1" t="s">
        <v>17</v>
      </c>
      <c r="H149" s="2">
        <v>1.1000000000000001</v>
      </c>
      <c r="I149" s="8">
        <v>3</v>
      </c>
      <c r="J149" s="29"/>
      <c r="K149" s="1"/>
      <c r="L149" s="20" t="s">
        <v>4476</v>
      </c>
      <c r="M149" s="2">
        <v>82.5</v>
      </c>
      <c r="N149" s="2">
        <f t="shared" si="4"/>
        <v>82.5</v>
      </c>
      <c r="O149" s="2">
        <f t="shared" si="5"/>
        <v>0.7366071428571429</v>
      </c>
      <c r="P149" s="1" t="s">
        <v>77</v>
      </c>
    </row>
    <row r="150" spans="1:16" x14ac:dyDescent="0.25">
      <c r="A150" s="31" t="s">
        <v>160</v>
      </c>
      <c r="B150" s="31" t="s">
        <v>565</v>
      </c>
      <c r="C150" s="31" t="s">
        <v>566</v>
      </c>
      <c r="D150" s="31" t="s">
        <v>567</v>
      </c>
      <c r="E150" s="31" t="s">
        <v>43</v>
      </c>
      <c r="F150" s="20" t="s">
        <v>130</v>
      </c>
      <c r="G150" s="1" t="s">
        <v>14</v>
      </c>
      <c r="H150" s="2">
        <v>0</v>
      </c>
      <c r="I150" s="8">
        <v>1</v>
      </c>
      <c r="J150" s="34" t="s">
        <v>4434</v>
      </c>
      <c r="K150" s="1"/>
      <c r="L150" s="31"/>
      <c r="M150" s="2"/>
      <c r="N150" s="19">
        <f t="shared" si="4"/>
        <v>0</v>
      </c>
      <c r="O150" s="19">
        <f t="shared" si="5"/>
        <v>0</v>
      </c>
      <c r="P150" s="1" t="s">
        <v>12</v>
      </c>
    </row>
    <row r="151" spans="1:16" x14ac:dyDescent="0.25">
      <c r="A151" s="32"/>
      <c r="B151" s="32"/>
      <c r="C151" s="32"/>
      <c r="D151" s="32"/>
      <c r="E151" s="32"/>
      <c r="F151" s="20" t="s">
        <v>16</v>
      </c>
      <c r="G151" s="1" t="s">
        <v>17</v>
      </c>
      <c r="H151" s="2">
        <v>1.1000000000000001</v>
      </c>
      <c r="I151" s="8">
        <v>4</v>
      </c>
      <c r="J151" s="36"/>
      <c r="K151" s="1">
        <v>299.72000000000003</v>
      </c>
      <c r="L151" s="32"/>
      <c r="M151" s="2"/>
      <c r="N151" s="2">
        <f t="shared" si="4"/>
        <v>299.72000000000003</v>
      </c>
      <c r="O151" s="2">
        <f t="shared" si="5"/>
        <v>2.6760714285714289</v>
      </c>
      <c r="P151" s="1" t="s">
        <v>118</v>
      </c>
    </row>
    <row r="152" spans="1:16" x14ac:dyDescent="0.25">
      <c r="A152" s="32"/>
      <c r="B152" s="32"/>
      <c r="C152" s="32"/>
      <c r="D152" s="32"/>
      <c r="E152" s="32"/>
      <c r="F152" s="20" t="s">
        <v>16</v>
      </c>
      <c r="G152" s="1" t="s">
        <v>14</v>
      </c>
      <c r="H152" s="2">
        <v>0</v>
      </c>
      <c r="I152" s="8">
        <v>1</v>
      </c>
      <c r="J152" s="36"/>
      <c r="K152" s="1"/>
      <c r="L152" s="32"/>
      <c r="M152" s="2"/>
      <c r="N152" s="19">
        <f t="shared" si="4"/>
        <v>0</v>
      </c>
      <c r="O152" s="19">
        <f t="shared" si="5"/>
        <v>0</v>
      </c>
      <c r="P152" s="1" t="s">
        <v>12</v>
      </c>
    </row>
    <row r="153" spans="1:16" x14ac:dyDescent="0.25">
      <c r="A153" s="33"/>
      <c r="B153" s="33"/>
      <c r="C153" s="33"/>
      <c r="D153" s="33"/>
      <c r="E153" s="33"/>
      <c r="F153" s="20" t="s">
        <v>16</v>
      </c>
      <c r="G153" s="1" t="s">
        <v>135</v>
      </c>
      <c r="H153" s="2">
        <v>0.1</v>
      </c>
      <c r="I153" s="8">
        <v>1</v>
      </c>
      <c r="J153" s="35"/>
      <c r="K153" s="1"/>
      <c r="L153" s="33"/>
      <c r="M153" s="2"/>
      <c r="N153" s="19">
        <f t="shared" si="4"/>
        <v>0</v>
      </c>
      <c r="O153" s="19">
        <f t="shared" si="5"/>
        <v>0</v>
      </c>
      <c r="P153" s="1" t="s">
        <v>12</v>
      </c>
    </row>
    <row r="154" spans="1:16" x14ac:dyDescent="0.25">
      <c r="A154" s="20" t="s">
        <v>160</v>
      </c>
      <c r="B154" s="20" t="s">
        <v>568</v>
      </c>
      <c r="C154" s="20" t="s">
        <v>569</v>
      </c>
      <c r="D154" s="20" t="s">
        <v>570</v>
      </c>
      <c r="E154" s="20" t="s">
        <v>15</v>
      </c>
      <c r="F154" s="20" t="s">
        <v>16</v>
      </c>
      <c r="G154" s="1" t="s">
        <v>17</v>
      </c>
      <c r="H154" s="2">
        <v>1.1000000000000001</v>
      </c>
      <c r="I154" s="8">
        <v>1</v>
      </c>
      <c r="J154" s="29"/>
      <c r="K154" s="1"/>
      <c r="L154" s="20" t="s">
        <v>4477</v>
      </c>
      <c r="M154" s="2">
        <v>46.5</v>
      </c>
      <c r="N154" s="2">
        <f t="shared" si="4"/>
        <v>46.5</v>
      </c>
      <c r="O154" s="2">
        <f t="shared" si="5"/>
        <v>0.41517857142857145</v>
      </c>
      <c r="P154" s="1" t="s">
        <v>12</v>
      </c>
    </row>
    <row r="155" spans="1:16" x14ac:dyDescent="0.25">
      <c r="A155" s="20" t="s">
        <v>160</v>
      </c>
      <c r="B155" s="20" t="s">
        <v>571</v>
      </c>
      <c r="C155" s="20" t="s">
        <v>572</v>
      </c>
      <c r="D155" s="20" t="s">
        <v>573</v>
      </c>
      <c r="E155" s="20" t="s">
        <v>167</v>
      </c>
      <c r="F155" s="20" t="s">
        <v>16</v>
      </c>
      <c r="G155" s="1" t="s">
        <v>95</v>
      </c>
      <c r="H155" s="2">
        <v>0.77</v>
      </c>
      <c r="I155" s="8">
        <v>2</v>
      </c>
      <c r="J155" s="29" t="s">
        <v>4434</v>
      </c>
      <c r="K155" s="1">
        <v>358.72</v>
      </c>
      <c r="L155" s="20"/>
      <c r="M155" s="2"/>
      <c r="N155" s="2">
        <f t="shared" si="4"/>
        <v>358.72</v>
      </c>
      <c r="O155" s="2">
        <f t="shared" si="5"/>
        <v>3.2028571428571433</v>
      </c>
      <c r="P155" s="1" t="s">
        <v>47</v>
      </c>
    </row>
    <row r="156" spans="1:16" x14ac:dyDescent="0.25">
      <c r="A156" s="20" t="s">
        <v>160</v>
      </c>
      <c r="B156" s="20" t="s">
        <v>577</v>
      </c>
      <c r="C156" s="20" t="s">
        <v>578</v>
      </c>
      <c r="D156" s="20" t="s">
        <v>579</v>
      </c>
      <c r="E156" s="20" t="s">
        <v>15</v>
      </c>
      <c r="F156" s="20" t="s">
        <v>16</v>
      </c>
      <c r="G156" s="1" t="s">
        <v>17</v>
      </c>
      <c r="H156" s="2">
        <v>1.1000000000000001</v>
      </c>
      <c r="I156" s="8">
        <v>1</v>
      </c>
      <c r="J156" s="29"/>
      <c r="K156" s="1"/>
      <c r="L156" s="20" t="s">
        <v>4479</v>
      </c>
      <c r="M156" s="2">
        <v>12</v>
      </c>
      <c r="N156" s="2">
        <f t="shared" si="4"/>
        <v>12</v>
      </c>
      <c r="O156" s="2">
        <f t="shared" si="5"/>
        <v>0.10714285714285714</v>
      </c>
      <c r="P156" s="1" t="s">
        <v>12</v>
      </c>
    </row>
    <row r="157" spans="1:16" x14ac:dyDescent="0.25">
      <c r="A157" s="20" t="s">
        <v>160</v>
      </c>
      <c r="B157" s="20" t="s">
        <v>580</v>
      </c>
      <c r="C157" s="20" t="s">
        <v>581</v>
      </c>
      <c r="D157" s="20" t="s">
        <v>582</v>
      </c>
      <c r="E157" s="20" t="s">
        <v>15</v>
      </c>
      <c r="F157" s="20" t="s">
        <v>16</v>
      </c>
      <c r="G157" s="1" t="s">
        <v>98</v>
      </c>
      <c r="H157" s="2">
        <v>0.66</v>
      </c>
      <c r="I157" s="8">
        <v>1</v>
      </c>
      <c r="J157" s="29"/>
      <c r="K157" s="1"/>
      <c r="L157" s="20" t="s">
        <v>4480</v>
      </c>
      <c r="M157" s="2">
        <v>31.356000000000002</v>
      </c>
      <c r="N157" s="2">
        <f t="shared" si="4"/>
        <v>31.356000000000002</v>
      </c>
      <c r="O157" s="2">
        <f t="shared" si="5"/>
        <v>0.27996428571428572</v>
      </c>
      <c r="P157" s="1" t="s">
        <v>12</v>
      </c>
    </row>
    <row r="158" spans="1:16" x14ac:dyDescent="0.25">
      <c r="A158" s="20" t="s">
        <v>160</v>
      </c>
      <c r="B158" s="20" t="s">
        <v>583</v>
      </c>
      <c r="C158" s="20" t="s">
        <v>584</v>
      </c>
      <c r="D158" s="20" t="s">
        <v>585</v>
      </c>
      <c r="E158" s="20" t="s">
        <v>15</v>
      </c>
      <c r="F158" s="20" t="s">
        <v>16</v>
      </c>
      <c r="G158" s="1" t="s">
        <v>17</v>
      </c>
      <c r="H158" s="2">
        <v>1.1000000000000001</v>
      </c>
      <c r="I158" s="8">
        <v>1</v>
      </c>
      <c r="J158" s="29"/>
      <c r="K158" s="1"/>
      <c r="L158" s="20" t="s">
        <v>4481</v>
      </c>
      <c r="M158" s="2">
        <v>1.5</v>
      </c>
      <c r="N158" s="2">
        <f t="shared" si="4"/>
        <v>1.5</v>
      </c>
      <c r="O158" s="2">
        <f t="shared" si="5"/>
        <v>1.3392857142857142E-2</v>
      </c>
      <c r="P158" s="1" t="s">
        <v>12</v>
      </c>
    </row>
    <row r="159" spans="1:16" x14ac:dyDescent="0.25">
      <c r="A159" s="31" t="s">
        <v>160</v>
      </c>
      <c r="B159" s="31" t="s">
        <v>586</v>
      </c>
      <c r="C159" s="31" t="s">
        <v>587</v>
      </c>
      <c r="D159" s="31" t="s">
        <v>588</v>
      </c>
      <c r="E159" s="31" t="s">
        <v>43</v>
      </c>
      <c r="F159" s="20" t="s">
        <v>16</v>
      </c>
      <c r="G159" s="1" t="s">
        <v>17</v>
      </c>
      <c r="H159" s="2">
        <v>1.1000000000000001</v>
      </c>
      <c r="I159" s="8">
        <v>2</v>
      </c>
      <c r="J159" s="34" t="s">
        <v>4482</v>
      </c>
      <c r="K159" s="1">
        <v>51.92</v>
      </c>
      <c r="L159" s="31"/>
      <c r="M159" s="2"/>
      <c r="N159" s="2">
        <f t="shared" si="4"/>
        <v>51.92</v>
      </c>
      <c r="O159" s="2">
        <f t="shared" si="5"/>
        <v>0.46357142857142858</v>
      </c>
      <c r="P159" s="1" t="s">
        <v>32</v>
      </c>
    </row>
    <row r="160" spans="1:16" x14ac:dyDescent="0.25">
      <c r="A160" s="33"/>
      <c r="B160" s="33"/>
      <c r="C160" s="33"/>
      <c r="D160" s="33"/>
      <c r="E160" s="33"/>
      <c r="F160" s="20" t="s">
        <v>16</v>
      </c>
      <c r="G160" s="1" t="s">
        <v>14</v>
      </c>
      <c r="H160" s="2">
        <v>0</v>
      </c>
      <c r="I160" s="8">
        <v>1</v>
      </c>
      <c r="J160" s="35"/>
      <c r="K160" s="1"/>
      <c r="L160" s="33"/>
      <c r="M160" s="2"/>
      <c r="N160" s="19">
        <f t="shared" si="4"/>
        <v>0</v>
      </c>
      <c r="O160" s="19">
        <f t="shared" si="5"/>
        <v>0</v>
      </c>
      <c r="P160" s="1" t="s">
        <v>12</v>
      </c>
    </row>
    <row r="161" spans="1:16" x14ac:dyDescent="0.25">
      <c r="A161" s="20" t="s">
        <v>160</v>
      </c>
      <c r="B161" s="20" t="s">
        <v>592</v>
      </c>
      <c r="C161" s="20" t="s">
        <v>593</v>
      </c>
      <c r="D161" s="20" t="s">
        <v>594</v>
      </c>
      <c r="E161" s="20" t="s">
        <v>28</v>
      </c>
      <c r="F161" s="20" t="s">
        <v>16</v>
      </c>
      <c r="G161" s="1" t="s">
        <v>14</v>
      </c>
      <c r="H161" s="2">
        <v>0</v>
      </c>
      <c r="I161" s="8">
        <v>1</v>
      </c>
      <c r="J161" s="29" t="s">
        <v>4755</v>
      </c>
      <c r="K161" s="1"/>
      <c r="L161" s="20"/>
      <c r="M161" s="2"/>
      <c r="N161" s="19">
        <f t="shared" si="4"/>
        <v>0</v>
      </c>
      <c r="O161" s="19">
        <f t="shared" si="5"/>
        <v>0</v>
      </c>
      <c r="P161" s="1" t="s">
        <v>24</v>
      </c>
    </row>
    <row r="162" spans="1:16" x14ac:dyDescent="0.25">
      <c r="A162" s="20" t="s">
        <v>160</v>
      </c>
      <c r="B162" s="20" t="s">
        <v>595</v>
      </c>
      <c r="C162" s="20" t="s">
        <v>596</v>
      </c>
      <c r="D162" s="20" t="s">
        <v>597</v>
      </c>
      <c r="E162" s="20" t="s">
        <v>28</v>
      </c>
      <c r="F162" s="20" t="s">
        <v>16</v>
      </c>
      <c r="G162" s="1" t="s">
        <v>14</v>
      </c>
      <c r="H162" s="2">
        <v>0</v>
      </c>
      <c r="I162" s="8">
        <v>1</v>
      </c>
      <c r="J162" s="29" t="s">
        <v>4755</v>
      </c>
      <c r="K162" s="1"/>
      <c r="L162" s="20"/>
      <c r="M162" s="2"/>
      <c r="N162" s="19">
        <f t="shared" si="4"/>
        <v>0</v>
      </c>
      <c r="O162" s="19">
        <f t="shared" si="5"/>
        <v>0</v>
      </c>
      <c r="P162" s="1" t="s">
        <v>24</v>
      </c>
    </row>
    <row r="163" spans="1:16" x14ac:dyDescent="0.25">
      <c r="A163" s="20" t="s">
        <v>160</v>
      </c>
      <c r="B163" s="20" t="s">
        <v>601</v>
      </c>
      <c r="C163" s="20" t="s">
        <v>602</v>
      </c>
      <c r="D163" s="20" t="s">
        <v>603</v>
      </c>
      <c r="E163" s="20" t="s">
        <v>28</v>
      </c>
      <c r="F163" s="20" t="s">
        <v>16</v>
      </c>
      <c r="G163" s="1" t="s">
        <v>14</v>
      </c>
      <c r="H163" s="2">
        <v>0</v>
      </c>
      <c r="I163" s="8">
        <v>1</v>
      </c>
      <c r="J163" s="29" t="s">
        <v>4486</v>
      </c>
      <c r="K163" s="1"/>
      <c r="L163" s="20"/>
      <c r="M163" s="2"/>
      <c r="N163" s="19">
        <f t="shared" si="4"/>
        <v>0</v>
      </c>
      <c r="O163" s="19">
        <f t="shared" si="5"/>
        <v>0</v>
      </c>
      <c r="P163" s="1" t="s">
        <v>24</v>
      </c>
    </row>
    <row r="164" spans="1:16" x14ac:dyDescent="0.25">
      <c r="A164" s="20" t="s">
        <v>160</v>
      </c>
      <c r="B164" s="20" t="s">
        <v>604</v>
      </c>
      <c r="C164" s="20" t="s">
        <v>605</v>
      </c>
      <c r="D164" s="20" t="s">
        <v>606</v>
      </c>
      <c r="E164" s="20" t="s">
        <v>28</v>
      </c>
      <c r="F164" s="20" t="s">
        <v>16</v>
      </c>
      <c r="G164" s="1" t="s">
        <v>14</v>
      </c>
      <c r="H164" s="2">
        <v>0</v>
      </c>
      <c r="I164" s="8">
        <v>1</v>
      </c>
      <c r="J164" s="29" t="s">
        <v>4757</v>
      </c>
      <c r="K164" s="1"/>
      <c r="L164" s="20"/>
      <c r="M164" s="2"/>
      <c r="N164" s="19">
        <f t="shared" ref="N164:N227" si="6">K164+M164</f>
        <v>0</v>
      </c>
      <c r="O164" s="19">
        <f t="shared" si="5"/>
        <v>0</v>
      </c>
      <c r="P164" s="1" t="s">
        <v>24</v>
      </c>
    </row>
    <row r="165" spans="1:16" x14ac:dyDescent="0.25">
      <c r="A165" s="20" t="s">
        <v>160</v>
      </c>
      <c r="B165" s="20" t="s">
        <v>613</v>
      </c>
      <c r="C165" s="20" t="s">
        <v>614</v>
      </c>
      <c r="D165" s="20" t="s">
        <v>615</v>
      </c>
      <c r="E165" s="20" t="s">
        <v>28</v>
      </c>
      <c r="F165" s="20" t="s">
        <v>16</v>
      </c>
      <c r="G165" s="1" t="s">
        <v>14</v>
      </c>
      <c r="H165" s="2">
        <v>0</v>
      </c>
      <c r="I165" s="8">
        <v>1</v>
      </c>
      <c r="J165" s="29" t="s">
        <v>4757</v>
      </c>
      <c r="K165" s="1"/>
      <c r="L165" s="20"/>
      <c r="M165" s="2"/>
      <c r="N165" s="19">
        <f t="shared" si="6"/>
        <v>0</v>
      </c>
      <c r="O165" s="19">
        <f t="shared" si="5"/>
        <v>0</v>
      </c>
      <c r="P165" s="1" t="s">
        <v>12</v>
      </c>
    </row>
    <row r="166" spans="1:16" x14ac:dyDescent="0.25">
      <c r="A166" s="20" t="s">
        <v>160</v>
      </c>
      <c r="B166" s="20" t="s">
        <v>616</v>
      </c>
      <c r="C166" s="20" t="s">
        <v>617</v>
      </c>
      <c r="D166" s="20" t="s">
        <v>618</v>
      </c>
      <c r="E166" s="20" t="s">
        <v>28</v>
      </c>
      <c r="F166" s="20" t="s">
        <v>16</v>
      </c>
      <c r="G166" s="1" t="s">
        <v>14</v>
      </c>
      <c r="H166" s="2">
        <v>0</v>
      </c>
      <c r="I166" s="8">
        <v>1</v>
      </c>
      <c r="J166" s="29" t="s">
        <v>4757</v>
      </c>
      <c r="K166" s="1"/>
      <c r="L166" s="20"/>
      <c r="M166" s="2"/>
      <c r="N166" s="19">
        <f t="shared" si="6"/>
        <v>0</v>
      </c>
      <c r="O166" s="19">
        <f t="shared" si="5"/>
        <v>0</v>
      </c>
      <c r="P166" s="1" t="s">
        <v>24</v>
      </c>
    </row>
    <row r="167" spans="1:16" x14ac:dyDescent="0.25">
      <c r="A167" s="20" t="s">
        <v>160</v>
      </c>
      <c r="B167" s="20" t="s">
        <v>619</v>
      </c>
      <c r="C167" s="20" t="s">
        <v>620</v>
      </c>
      <c r="D167" s="20" t="s">
        <v>621</v>
      </c>
      <c r="E167" s="20" t="s">
        <v>28</v>
      </c>
      <c r="F167" s="20" t="s">
        <v>16</v>
      </c>
      <c r="G167" s="1" t="s">
        <v>14</v>
      </c>
      <c r="H167" s="2">
        <v>0</v>
      </c>
      <c r="I167" s="8">
        <v>1</v>
      </c>
      <c r="J167" s="29" t="s">
        <v>4757</v>
      </c>
      <c r="K167" s="1"/>
      <c r="L167" s="20"/>
      <c r="M167" s="2"/>
      <c r="N167" s="19">
        <f t="shared" si="6"/>
        <v>0</v>
      </c>
      <c r="O167" s="19">
        <f t="shared" si="5"/>
        <v>0</v>
      </c>
      <c r="P167" s="1" t="s">
        <v>24</v>
      </c>
    </row>
    <row r="168" spans="1:16" x14ac:dyDescent="0.25">
      <c r="A168" s="20" t="s">
        <v>160</v>
      </c>
      <c r="B168" s="20" t="s">
        <v>622</v>
      </c>
      <c r="C168" s="20" t="s">
        <v>623</v>
      </c>
      <c r="D168" s="20" t="s">
        <v>624</v>
      </c>
      <c r="E168" s="20" t="s">
        <v>28</v>
      </c>
      <c r="F168" s="20" t="s">
        <v>16</v>
      </c>
      <c r="G168" s="1" t="s">
        <v>14</v>
      </c>
      <c r="H168" s="2">
        <v>0</v>
      </c>
      <c r="I168" s="8">
        <v>1</v>
      </c>
      <c r="J168" s="29" t="s">
        <v>4757</v>
      </c>
      <c r="K168" s="1"/>
      <c r="L168" s="20"/>
      <c r="M168" s="2"/>
      <c r="N168" s="19">
        <f t="shared" si="6"/>
        <v>0</v>
      </c>
      <c r="O168" s="19">
        <f t="shared" si="5"/>
        <v>0</v>
      </c>
      <c r="P168" s="1" t="s">
        <v>12</v>
      </c>
    </row>
    <row r="169" spans="1:16" x14ac:dyDescent="0.25">
      <c r="A169" s="20" t="s">
        <v>160</v>
      </c>
      <c r="B169" s="20" t="s">
        <v>625</v>
      </c>
      <c r="C169" s="20" t="s">
        <v>626</v>
      </c>
      <c r="D169" s="20" t="s">
        <v>627</v>
      </c>
      <c r="E169" s="20" t="s">
        <v>28</v>
      </c>
      <c r="F169" s="20" t="s">
        <v>16</v>
      </c>
      <c r="G169" s="1" t="s">
        <v>14</v>
      </c>
      <c r="H169" s="2">
        <v>0</v>
      </c>
      <c r="I169" s="8">
        <v>1</v>
      </c>
      <c r="J169" s="29" t="s">
        <v>4757</v>
      </c>
      <c r="K169" s="1"/>
      <c r="L169" s="20"/>
      <c r="M169" s="2"/>
      <c r="N169" s="19">
        <f t="shared" si="6"/>
        <v>0</v>
      </c>
      <c r="O169" s="19">
        <f t="shared" si="5"/>
        <v>0</v>
      </c>
      <c r="P169" s="1" t="s">
        <v>24</v>
      </c>
    </row>
    <row r="170" spans="1:16" x14ac:dyDescent="0.25">
      <c r="A170" s="31" t="s">
        <v>160</v>
      </c>
      <c r="B170" s="31" t="s">
        <v>631</v>
      </c>
      <c r="C170" s="31" t="s">
        <v>632</v>
      </c>
      <c r="D170" s="31" t="s">
        <v>633</v>
      </c>
      <c r="E170" s="31" t="s">
        <v>15</v>
      </c>
      <c r="F170" s="20" t="s">
        <v>16</v>
      </c>
      <c r="G170" s="1" t="s">
        <v>105</v>
      </c>
      <c r="H170" s="2">
        <v>8</v>
      </c>
      <c r="I170" s="8">
        <v>0</v>
      </c>
      <c r="J170" s="34"/>
      <c r="K170" s="1"/>
      <c r="L170" s="31" t="s">
        <v>4485</v>
      </c>
      <c r="M170" s="2">
        <v>99</v>
      </c>
      <c r="N170" s="2">
        <f t="shared" si="6"/>
        <v>99</v>
      </c>
      <c r="O170" s="2">
        <f t="shared" si="5"/>
        <v>0.8839285714285714</v>
      </c>
      <c r="P170" s="1" t="s">
        <v>10</v>
      </c>
    </row>
    <row r="171" spans="1:16" x14ac:dyDescent="0.25">
      <c r="A171" s="33"/>
      <c r="B171" s="33"/>
      <c r="C171" s="33"/>
      <c r="D171" s="33"/>
      <c r="E171" s="33"/>
      <c r="F171" s="20" t="s">
        <v>16</v>
      </c>
      <c r="G171" s="1" t="s">
        <v>17</v>
      </c>
      <c r="H171" s="2">
        <v>1.1000000000000001</v>
      </c>
      <c r="I171" s="8">
        <v>1</v>
      </c>
      <c r="J171" s="35"/>
      <c r="K171" s="1"/>
      <c r="L171" s="33"/>
      <c r="M171" s="2">
        <v>0</v>
      </c>
      <c r="N171" s="19">
        <f t="shared" si="6"/>
        <v>0</v>
      </c>
      <c r="O171" s="19">
        <f t="shared" si="5"/>
        <v>0</v>
      </c>
      <c r="P171" s="1" t="s">
        <v>12</v>
      </c>
    </row>
    <row r="172" spans="1:16" x14ac:dyDescent="0.25">
      <c r="A172" s="20" t="s">
        <v>160</v>
      </c>
      <c r="B172" s="20" t="s">
        <v>634</v>
      </c>
      <c r="C172" s="20" t="s">
        <v>635</v>
      </c>
      <c r="D172" s="20" t="s">
        <v>636</v>
      </c>
      <c r="E172" s="20" t="s">
        <v>15</v>
      </c>
      <c r="F172" s="20" t="s">
        <v>16</v>
      </c>
      <c r="G172" s="1" t="s">
        <v>17</v>
      </c>
      <c r="H172" s="2">
        <v>1.1000000000000001</v>
      </c>
      <c r="I172" s="8">
        <v>2</v>
      </c>
      <c r="J172" s="29"/>
      <c r="K172" s="1"/>
      <c r="L172" s="20" t="s">
        <v>4485</v>
      </c>
      <c r="M172" s="2">
        <v>0</v>
      </c>
      <c r="N172" s="19">
        <f t="shared" si="6"/>
        <v>0</v>
      </c>
      <c r="O172" s="19">
        <f t="shared" si="5"/>
        <v>0</v>
      </c>
      <c r="P172" s="1" t="s">
        <v>19</v>
      </c>
    </row>
    <row r="173" spans="1:16" x14ac:dyDescent="0.25">
      <c r="A173" s="20" t="s">
        <v>160</v>
      </c>
      <c r="B173" s="20" t="s">
        <v>643</v>
      </c>
      <c r="C173" s="20" t="s">
        <v>644</v>
      </c>
      <c r="D173" s="20" t="s">
        <v>645</v>
      </c>
      <c r="E173" s="20" t="s">
        <v>15</v>
      </c>
      <c r="F173" s="20" t="s">
        <v>16</v>
      </c>
      <c r="G173" s="1" t="s">
        <v>17</v>
      </c>
      <c r="H173" s="2">
        <v>1.1000000000000001</v>
      </c>
      <c r="I173" s="8">
        <v>2</v>
      </c>
      <c r="J173" s="29"/>
      <c r="K173" s="1"/>
      <c r="L173" s="20" t="s">
        <v>4759</v>
      </c>
      <c r="M173" s="2">
        <v>5.25</v>
      </c>
      <c r="N173" s="2">
        <f t="shared" si="6"/>
        <v>5.25</v>
      </c>
      <c r="O173" s="2">
        <f t="shared" si="5"/>
        <v>4.6875E-2</v>
      </c>
      <c r="P173" s="1" t="s">
        <v>116</v>
      </c>
    </row>
    <row r="174" spans="1:16" x14ac:dyDescent="0.25">
      <c r="A174" s="20" t="s">
        <v>160</v>
      </c>
      <c r="B174" s="20" t="s">
        <v>646</v>
      </c>
      <c r="C174" s="20" t="s">
        <v>647</v>
      </c>
      <c r="D174" s="20" t="s">
        <v>648</v>
      </c>
      <c r="E174" s="20" t="s">
        <v>28</v>
      </c>
      <c r="F174" s="20" t="s">
        <v>16</v>
      </c>
      <c r="G174" s="1" t="s">
        <v>14</v>
      </c>
      <c r="H174" s="2">
        <v>0</v>
      </c>
      <c r="I174" s="8">
        <v>1</v>
      </c>
      <c r="J174" s="29" t="s">
        <v>4486</v>
      </c>
      <c r="K174" s="1"/>
      <c r="L174" s="20"/>
      <c r="M174" s="2"/>
      <c r="N174" s="19">
        <f t="shared" si="6"/>
        <v>0</v>
      </c>
      <c r="O174" s="19">
        <f t="shared" si="5"/>
        <v>0</v>
      </c>
      <c r="P174" s="1" t="s">
        <v>24</v>
      </c>
    </row>
    <row r="175" spans="1:16" x14ac:dyDescent="0.25">
      <c r="A175" s="20" t="s">
        <v>160</v>
      </c>
      <c r="B175" s="20" t="s">
        <v>652</v>
      </c>
      <c r="C175" s="20" t="s">
        <v>653</v>
      </c>
      <c r="D175" s="20" t="s">
        <v>654</v>
      </c>
      <c r="E175" s="20" t="s">
        <v>15</v>
      </c>
      <c r="F175" s="20" t="s">
        <v>16</v>
      </c>
      <c r="G175" s="1" t="s">
        <v>17</v>
      </c>
      <c r="H175" s="2">
        <v>1.1000000000000001</v>
      </c>
      <c r="I175" s="8">
        <v>4</v>
      </c>
      <c r="J175" s="29"/>
      <c r="K175" s="1"/>
      <c r="L175" s="20" t="s">
        <v>4337</v>
      </c>
      <c r="M175" s="2">
        <v>102.66</v>
      </c>
      <c r="N175" s="2">
        <f t="shared" si="6"/>
        <v>102.66</v>
      </c>
      <c r="O175" s="2">
        <f t="shared" si="5"/>
        <v>0.91660714285714284</v>
      </c>
      <c r="P175" s="1" t="s">
        <v>75</v>
      </c>
    </row>
    <row r="176" spans="1:16" x14ac:dyDescent="0.25">
      <c r="A176" s="31" t="s">
        <v>160</v>
      </c>
      <c r="B176" s="31" t="s">
        <v>658</v>
      </c>
      <c r="C176" s="31" t="s">
        <v>659</v>
      </c>
      <c r="D176" s="31" t="s">
        <v>660</v>
      </c>
      <c r="E176" s="31" t="s">
        <v>28</v>
      </c>
      <c r="F176" s="20" t="s">
        <v>16</v>
      </c>
      <c r="G176" s="1" t="s">
        <v>17</v>
      </c>
      <c r="H176" s="2">
        <v>1.1000000000000001</v>
      </c>
      <c r="I176" s="8">
        <v>2</v>
      </c>
      <c r="J176" s="34" t="s">
        <v>4489</v>
      </c>
      <c r="K176" s="1">
        <v>217.18</v>
      </c>
      <c r="L176" s="31"/>
      <c r="M176" s="2"/>
      <c r="N176" s="2">
        <f t="shared" si="6"/>
        <v>217.18</v>
      </c>
      <c r="O176" s="2">
        <f t="shared" si="5"/>
        <v>1.9391071428571429</v>
      </c>
      <c r="P176" s="1" t="s">
        <v>131</v>
      </c>
    </row>
    <row r="177" spans="1:16" x14ac:dyDescent="0.25">
      <c r="A177" s="33"/>
      <c r="B177" s="33"/>
      <c r="C177" s="33"/>
      <c r="D177" s="33"/>
      <c r="E177" s="33"/>
      <c r="F177" s="20" t="s">
        <v>16</v>
      </c>
      <c r="G177" s="1" t="s">
        <v>14</v>
      </c>
      <c r="H177" s="2">
        <v>0</v>
      </c>
      <c r="I177" s="8">
        <v>0</v>
      </c>
      <c r="J177" s="35"/>
      <c r="K177" s="1"/>
      <c r="L177" s="33"/>
      <c r="M177" s="2"/>
      <c r="N177" s="19">
        <f t="shared" si="6"/>
        <v>0</v>
      </c>
      <c r="O177" s="19">
        <f t="shared" si="5"/>
        <v>0</v>
      </c>
      <c r="P177" s="1" t="s">
        <v>10</v>
      </c>
    </row>
    <row r="178" spans="1:16" x14ac:dyDescent="0.25">
      <c r="A178" s="20" t="s">
        <v>160</v>
      </c>
      <c r="B178" s="20" t="s">
        <v>664</v>
      </c>
      <c r="C178" s="20" t="s">
        <v>665</v>
      </c>
      <c r="D178" s="20" t="s">
        <v>666</v>
      </c>
      <c r="E178" s="20" t="s">
        <v>28</v>
      </c>
      <c r="F178" s="20" t="s">
        <v>16</v>
      </c>
      <c r="G178" s="1" t="s">
        <v>14</v>
      </c>
      <c r="H178" s="2">
        <v>0</v>
      </c>
      <c r="I178" s="8">
        <v>1</v>
      </c>
      <c r="J178" s="29" t="s">
        <v>4757</v>
      </c>
      <c r="K178" s="1"/>
      <c r="L178" s="20"/>
      <c r="M178" s="2"/>
      <c r="N178" s="19">
        <f t="shared" si="6"/>
        <v>0</v>
      </c>
      <c r="O178" s="19">
        <f t="shared" si="5"/>
        <v>0</v>
      </c>
      <c r="P178" s="1" t="s">
        <v>24</v>
      </c>
    </row>
    <row r="179" spans="1:16" x14ac:dyDescent="0.25">
      <c r="A179" s="20" t="s">
        <v>160</v>
      </c>
      <c r="B179" s="20" t="s">
        <v>667</v>
      </c>
      <c r="C179" s="20" t="s">
        <v>668</v>
      </c>
      <c r="D179" s="20" t="s">
        <v>669</v>
      </c>
      <c r="E179" s="20" t="s">
        <v>28</v>
      </c>
      <c r="F179" s="20" t="s">
        <v>16</v>
      </c>
      <c r="G179" s="1" t="s">
        <v>14</v>
      </c>
      <c r="H179" s="2">
        <v>0</v>
      </c>
      <c r="I179" s="8">
        <v>1</v>
      </c>
      <c r="J179" s="29" t="s">
        <v>4757</v>
      </c>
      <c r="K179" s="1"/>
      <c r="L179" s="20"/>
      <c r="M179" s="2"/>
      <c r="N179" s="19">
        <f t="shared" si="6"/>
        <v>0</v>
      </c>
      <c r="O179" s="19">
        <f t="shared" si="5"/>
        <v>0</v>
      </c>
      <c r="P179" s="1" t="s">
        <v>24</v>
      </c>
    </row>
    <row r="180" spans="1:16" x14ac:dyDescent="0.25">
      <c r="A180" s="31" t="s">
        <v>160</v>
      </c>
      <c r="B180" s="31" t="s">
        <v>673</v>
      </c>
      <c r="C180" s="31" t="s">
        <v>674</v>
      </c>
      <c r="D180" s="31" t="s">
        <v>675</v>
      </c>
      <c r="E180" s="31" t="s">
        <v>28</v>
      </c>
      <c r="F180" s="20" t="s">
        <v>16</v>
      </c>
      <c r="G180" s="1" t="s">
        <v>17</v>
      </c>
      <c r="H180" s="2">
        <v>1.1000000000000001</v>
      </c>
      <c r="I180" s="8">
        <v>2</v>
      </c>
      <c r="J180" s="34" t="s">
        <v>4696</v>
      </c>
      <c r="K180" s="1">
        <v>431.88</v>
      </c>
      <c r="L180" s="20" t="s">
        <v>4281</v>
      </c>
      <c r="M180" s="2">
        <f>7.415*12</f>
        <v>88.98</v>
      </c>
      <c r="N180" s="2">
        <f t="shared" si="6"/>
        <v>520.86</v>
      </c>
      <c r="O180" s="2">
        <f t="shared" si="5"/>
        <v>4.6505357142857147</v>
      </c>
      <c r="P180" s="1" t="s">
        <v>106</v>
      </c>
    </row>
    <row r="181" spans="1:16" x14ac:dyDescent="0.25">
      <c r="A181" s="33"/>
      <c r="B181" s="33"/>
      <c r="C181" s="33"/>
      <c r="D181" s="33"/>
      <c r="E181" s="33"/>
      <c r="F181" s="20" t="s">
        <v>16</v>
      </c>
      <c r="G181" s="1" t="s">
        <v>14</v>
      </c>
      <c r="H181" s="2">
        <v>0</v>
      </c>
      <c r="I181" s="8">
        <v>1</v>
      </c>
      <c r="J181" s="35"/>
      <c r="K181" s="1"/>
      <c r="L181" s="20"/>
      <c r="M181" s="2"/>
      <c r="N181" s="19">
        <f t="shared" si="6"/>
        <v>0</v>
      </c>
      <c r="O181" s="19">
        <f t="shared" si="5"/>
        <v>0</v>
      </c>
      <c r="P181" s="1" t="s">
        <v>24</v>
      </c>
    </row>
    <row r="182" spans="1:16" x14ac:dyDescent="0.25">
      <c r="A182" s="31" t="s">
        <v>160</v>
      </c>
      <c r="B182" s="31" t="s">
        <v>676</v>
      </c>
      <c r="C182" s="31" t="s">
        <v>677</v>
      </c>
      <c r="D182" s="31" t="s">
        <v>678</v>
      </c>
      <c r="E182" s="31" t="s">
        <v>28</v>
      </c>
      <c r="F182" s="20" t="s">
        <v>16</v>
      </c>
      <c r="G182" s="1" t="s">
        <v>17</v>
      </c>
      <c r="H182" s="2">
        <v>1.1000000000000001</v>
      </c>
      <c r="I182" s="8">
        <v>2</v>
      </c>
      <c r="J182" s="34" t="s">
        <v>4696</v>
      </c>
      <c r="K182" s="1">
        <v>434.09</v>
      </c>
      <c r="L182" s="31"/>
      <c r="M182" s="2"/>
      <c r="N182" s="2">
        <f t="shared" si="6"/>
        <v>434.09</v>
      </c>
      <c r="O182" s="2">
        <f t="shared" si="5"/>
        <v>3.875803571428571</v>
      </c>
      <c r="P182" s="1" t="s">
        <v>141</v>
      </c>
    </row>
    <row r="183" spans="1:16" x14ac:dyDescent="0.25">
      <c r="A183" s="33"/>
      <c r="B183" s="33"/>
      <c r="C183" s="33"/>
      <c r="D183" s="33"/>
      <c r="E183" s="33"/>
      <c r="F183" s="20" t="s">
        <v>16</v>
      </c>
      <c r="G183" s="1" t="s">
        <v>14</v>
      </c>
      <c r="H183" s="2">
        <v>0</v>
      </c>
      <c r="I183" s="8">
        <v>1</v>
      </c>
      <c r="J183" s="35"/>
      <c r="K183" s="1"/>
      <c r="L183" s="33"/>
      <c r="M183" s="2"/>
      <c r="N183" s="19">
        <f t="shared" si="6"/>
        <v>0</v>
      </c>
      <c r="O183" s="19">
        <f t="shared" si="5"/>
        <v>0</v>
      </c>
      <c r="P183" s="1" t="s">
        <v>24</v>
      </c>
    </row>
    <row r="184" spans="1:16" x14ac:dyDescent="0.25">
      <c r="A184" s="20" t="s">
        <v>160</v>
      </c>
      <c r="B184" s="20" t="s">
        <v>679</v>
      </c>
      <c r="C184" s="20" t="s">
        <v>680</v>
      </c>
      <c r="D184" s="20" t="s">
        <v>681</v>
      </c>
      <c r="E184" s="20" t="s">
        <v>28</v>
      </c>
      <c r="F184" s="20" t="s">
        <v>16</v>
      </c>
      <c r="G184" s="1" t="s">
        <v>14</v>
      </c>
      <c r="H184" s="2">
        <v>0</v>
      </c>
      <c r="I184" s="8">
        <v>1</v>
      </c>
      <c r="J184" s="29" t="s">
        <v>4761</v>
      </c>
      <c r="K184" s="1"/>
      <c r="L184" s="20"/>
      <c r="M184" s="2"/>
      <c r="N184" s="19">
        <f t="shared" si="6"/>
        <v>0</v>
      </c>
      <c r="O184" s="19">
        <f t="shared" si="5"/>
        <v>0</v>
      </c>
      <c r="P184" s="1" t="s">
        <v>24</v>
      </c>
    </row>
    <row r="185" spans="1:16" x14ac:dyDescent="0.25">
      <c r="A185" s="20" t="s">
        <v>160</v>
      </c>
      <c r="B185" s="20" t="s">
        <v>682</v>
      </c>
      <c r="C185" s="20" t="s">
        <v>683</v>
      </c>
      <c r="D185" s="20" t="s">
        <v>684</v>
      </c>
      <c r="E185" s="20" t="s">
        <v>28</v>
      </c>
      <c r="F185" s="20" t="s">
        <v>16</v>
      </c>
      <c r="G185" s="1" t="s">
        <v>14</v>
      </c>
      <c r="H185" s="2">
        <v>0</v>
      </c>
      <c r="I185" s="8">
        <v>1</v>
      </c>
      <c r="J185" s="29" t="s">
        <v>4486</v>
      </c>
      <c r="K185" s="1"/>
      <c r="L185" s="20"/>
      <c r="M185" s="2"/>
      <c r="N185" s="19">
        <f t="shared" si="6"/>
        <v>0</v>
      </c>
      <c r="O185" s="19">
        <f t="shared" si="5"/>
        <v>0</v>
      </c>
      <c r="P185" s="1" t="s">
        <v>24</v>
      </c>
    </row>
    <row r="186" spans="1:16" x14ac:dyDescent="0.25">
      <c r="A186" s="20" t="s">
        <v>160</v>
      </c>
      <c r="B186" s="20" t="s">
        <v>688</v>
      </c>
      <c r="C186" s="20" t="s">
        <v>689</v>
      </c>
      <c r="D186" s="20" t="s">
        <v>690</v>
      </c>
      <c r="E186" s="20" t="s">
        <v>127</v>
      </c>
      <c r="F186" s="20" t="s">
        <v>16</v>
      </c>
      <c r="G186" s="1" t="s">
        <v>17</v>
      </c>
      <c r="H186" s="2">
        <v>1.1000000000000001</v>
      </c>
      <c r="I186" s="8">
        <v>3</v>
      </c>
      <c r="J186" s="29"/>
      <c r="K186" s="1"/>
      <c r="L186" s="20" t="s">
        <v>4490</v>
      </c>
      <c r="M186" s="2">
        <v>225.636</v>
      </c>
      <c r="N186" s="2">
        <f t="shared" si="6"/>
        <v>225.636</v>
      </c>
      <c r="O186" s="2">
        <f t="shared" si="5"/>
        <v>2.0146071428571428</v>
      </c>
      <c r="P186" s="1" t="s">
        <v>77</v>
      </c>
    </row>
    <row r="187" spans="1:16" x14ac:dyDescent="0.25">
      <c r="A187" s="20" t="s">
        <v>160</v>
      </c>
      <c r="B187" s="20" t="s">
        <v>694</v>
      </c>
      <c r="C187" s="20" t="s">
        <v>695</v>
      </c>
      <c r="D187" s="20" t="s">
        <v>696</v>
      </c>
      <c r="E187" s="20" t="s">
        <v>15</v>
      </c>
      <c r="F187" s="20" t="s">
        <v>16</v>
      </c>
      <c r="G187" s="1" t="s">
        <v>17</v>
      </c>
      <c r="H187" s="2">
        <v>1.1000000000000001</v>
      </c>
      <c r="I187" s="8">
        <v>1</v>
      </c>
      <c r="J187" s="29"/>
      <c r="K187" s="1"/>
      <c r="L187" s="20" t="s">
        <v>4754</v>
      </c>
      <c r="M187" s="2">
        <v>16.5</v>
      </c>
      <c r="N187" s="2">
        <f t="shared" si="6"/>
        <v>16.5</v>
      </c>
      <c r="O187" s="2">
        <f t="shared" si="5"/>
        <v>0.14732142857142858</v>
      </c>
      <c r="P187" s="1" t="s">
        <v>89</v>
      </c>
    </row>
    <row r="188" spans="1:16" x14ac:dyDescent="0.25">
      <c r="A188" s="20" t="s">
        <v>160</v>
      </c>
      <c r="B188" s="20" t="s">
        <v>697</v>
      </c>
      <c r="C188" s="20" t="s">
        <v>698</v>
      </c>
      <c r="D188" s="20" t="s">
        <v>699</v>
      </c>
      <c r="E188" s="20" t="s">
        <v>20</v>
      </c>
      <c r="F188" s="20" t="s">
        <v>16</v>
      </c>
      <c r="G188" s="1" t="s">
        <v>17</v>
      </c>
      <c r="H188" s="2">
        <v>1.1000000000000001</v>
      </c>
      <c r="I188" s="8">
        <v>4</v>
      </c>
      <c r="J188" s="29"/>
      <c r="K188" s="1"/>
      <c r="L188" s="20" t="s">
        <v>4491</v>
      </c>
      <c r="M188" s="2">
        <v>144</v>
      </c>
      <c r="N188" s="2">
        <f t="shared" si="6"/>
        <v>144</v>
      </c>
      <c r="O188" s="2">
        <f t="shared" si="5"/>
        <v>1.2857142857142858</v>
      </c>
      <c r="P188" s="1" t="s">
        <v>75</v>
      </c>
    </row>
    <row r="189" spans="1:16" x14ac:dyDescent="0.25">
      <c r="A189" s="20" t="s">
        <v>160</v>
      </c>
      <c r="B189" s="20" t="s">
        <v>700</v>
      </c>
      <c r="C189" s="20" t="s">
        <v>701</v>
      </c>
      <c r="D189" s="20" t="s">
        <v>702</v>
      </c>
      <c r="E189" s="20" t="s">
        <v>15</v>
      </c>
      <c r="F189" s="20" t="s">
        <v>16</v>
      </c>
      <c r="G189" s="1" t="s">
        <v>105</v>
      </c>
      <c r="H189" s="2">
        <v>8</v>
      </c>
      <c r="I189" s="8">
        <v>0</v>
      </c>
      <c r="J189" s="29"/>
      <c r="K189" s="1"/>
      <c r="L189" s="20" t="s">
        <v>4492</v>
      </c>
      <c r="M189" s="2"/>
      <c r="N189" s="19">
        <f t="shared" si="6"/>
        <v>0</v>
      </c>
      <c r="O189" s="19">
        <f t="shared" si="5"/>
        <v>0</v>
      </c>
      <c r="P189" s="1" t="s">
        <v>10</v>
      </c>
    </row>
    <row r="190" spans="1:16" x14ac:dyDescent="0.25">
      <c r="A190" s="20" t="s">
        <v>160</v>
      </c>
      <c r="B190" s="20" t="s">
        <v>703</v>
      </c>
      <c r="C190" s="20" t="s">
        <v>704</v>
      </c>
      <c r="D190" s="20" t="s">
        <v>705</v>
      </c>
      <c r="E190" s="20" t="s">
        <v>127</v>
      </c>
      <c r="F190" s="20" t="s">
        <v>16</v>
      </c>
      <c r="G190" s="1" t="s">
        <v>105</v>
      </c>
      <c r="H190" s="2">
        <v>8</v>
      </c>
      <c r="I190" s="8">
        <v>1</v>
      </c>
      <c r="J190" s="29"/>
      <c r="K190" s="1"/>
      <c r="L190" s="20" t="s">
        <v>4338</v>
      </c>
      <c r="M190" s="2">
        <v>585.57600000000002</v>
      </c>
      <c r="N190" s="2">
        <f t="shared" si="6"/>
        <v>585.57600000000002</v>
      </c>
      <c r="O190" s="2">
        <f t="shared" si="5"/>
        <v>5.2283571428571429</v>
      </c>
      <c r="P190" s="1" t="s">
        <v>12</v>
      </c>
    </row>
    <row r="191" spans="1:16" x14ac:dyDescent="0.25">
      <c r="A191" s="20" t="s">
        <v>160</v>
      </c>
      <c r="B191" s="20" t="s">
        <v>706</v>
      </c>
      <c r="C191" s="20" t="s">
        <v>707</v>
      </c>
      <c r="D191" s="20" t="s">
        <v>708</v>
      </c>
      <c r="E191" s="20" t="s">
        <v>127</v>
      </c>
      <c r="F191" s="20" t="s">
        <v>16</v>
      </c>
      <c r="G191" s="1" t="s">
        <v>17</v>
      </c>
      <c r="H191" s="2">
        <v>1.1000000000000001</v>
      </c>
      <c r="I191" s="8">
        <v>2</v>
      </c>
      <c r="J191" s="29"/>
      <c r="K191" s="1"/>
      <c r="L191" s="20" t="s">
        <v>4493</v>
      </c>
      <c r="M191" s="2">
        <v>32.304000000000002</v>
      </c>
      <c r="N191" s="2">
        <f t="shared" si="6"/>
        <v>32.304000000000002</v>
      </c>
      <c r="O191" s="2">
        <f t="shared" si="5"/>
        <v>0.28842857142857142</v>
      </c>
      <c r="P191" s="1" t="s">
        <v>22</v>
      </c>
    </row>
    <row r="192" spans="1:16" x14ac:dyDescent="0.25">
      <c r="A192" s="31" t="s">
        <v>160</v>
      </c>
      <c r="B192" s="31" t="s">
        <v>712</v>
      </c>
      <c r="C192" s="31" t="s">
        <v>713</v>
      </c>
      <c r="D192" s="31" t="s">
        <v>714</v>
      </c>
      <c r="E192" s="31" t="s">
        <v>15</v>
      </c>
      <c r="F192" s="20" t="s">
        <v>16</v>
      </c>
      <c r="G192" s="1" t="s">
        <v>105</v>
      </c>
      <c r="H192" s="2">
        <v>8</v>
      </c>
      <c r="I192" s="8">
        <v>1</v>
      </c>
      <c r="J192" s="34"/>
      <c r="K192" s="1"/>
      <c r="L192" s="31" t="s">
        <v>4494</v>
      </c>
      <c r="M192" s="2">
        <v>60</v>
      </c>
      <c r="N192" s="2">
        <f t="shared" si="6"/>
        <v>60</v>
      </c>
      <c r="O192" s="2">
        <f t="shared" si="5"/>
        <v>0.5357142857142857</v>
      </c>
      <c r="P192" s="1" t="s">
        <v>12</v>
      </c>
    </row>
    <row r="193" spans="1:16" x14ac:dyDescent="0.25">
      <c r="A193" s="33"/>
      <c r="B193" s="33"/>
      <c r="C193" s="33"/>
      <c r="D193" s="33"/>
      <c r="E193" s="33"/>
      <c r="F193" s="20" t="s">
        <v>16</v>
      </c>
      <c r="G193" s="1" t="s">
        <v>14</v>
      </c>
      <c r="H193" s="2">
        <v>0</v>
      </c>
      <c r="I193" s="8">
        <v>1</v>
      </c>
      <c r="J193" s="35"/>
      <c r="K193" s="1"/>
      <c r="L193" s="33"/>
      <c r="M193" s="2"/>
      <c r="N193" s="19">
        <f t="shared" si="6"/>
        <v>0</v>
      </c>
      <c r="O193" s="19">
        <f t="shared" si="5"/>
        <v>0</v>
      </c>
      <c r="P193" s="1" t="s">
        <v>12</v>
      </c>
    </row>
    <row r="194" spans="1:16" x14ac:dyDescent="0.25">
      <c r="A194" s="20" t="s">
        <v>160</v>
      </c>
      <c r="B194" s="20" t="s">
        <v>715</v>
      </c>
      <c r="C194" s="20" t="s">
        <v>716</v>
      </c>
      <c r="D194" s="20" t="s">
        <v>717</v>
      </c>
      <c r="E194" s="20" t="s">
        <v>15</v>
      </c>
      <c r="F194" s="20" t="s">
        <v>16</v>
      </c>
      <c r="G194" s="1" t="s">
        <v>14</v>
      </c>
      <c r="H194" s="2">
        <v>0</v>
      </c>
      <c r="I194" s="8">
        <v>1</v>
      </c>
      <c r="J194" s="29"/>
      <c r="K194" s="1"/>
      <c r="L194" s="20" t="s">
        <v>4494</v>
      </c>
      <c r="M194" s="2"/>
      <c r="N194" s="19">
        <f t="shared" si="6"/>
        <v>0</v>
      </c>
      <c r="O194" s="19">
        <f t="shared" si="5"/>
        <v>0</v>
      </c>
      <c r="P194" s="1" t="s">
        <v>12</v>
      </c>
    </row>
    <row r="195" spans="1:16" x14ac:dyDescent="0.25">
      <c r="A195" s="20" t="s">
        <v>160</v>
      </c>
      <c r="B195" s="20" t="s">
        <v>721</v>
      </c>
      <c r="C195" s="20" t="s">
        <v>722</v>
      </c>
      <c r="D195" s="20" t="s">
        <v>723</v>
      </c>
      <c r="E195" s="20" t="s">
        <v>127</v>
      </c>
      <c r="F195" s="20" t="s">
        <v>16</v>
      </c>
      <c r="G195" s="1" t="s">
        <v>14</v>
      </c>
      <c r="H195" s="2">
        <v>0</v>
      </c>
      <c r="I195" s="8">
        <v>1</v>
      </c>
      <c r="J195" s="29"/>
      <c r="K195" s="1"/>
      <c r="L195" s="20" t="s">
        <v>4341</v>
      </c>
      <c r="M195" s="2">
        <v>0</v>
      </c>
      <c r="N195" s="19">
        <f t="shared" si="6"/>
        <v>0</v>
      </c>
      <c r="O195" s="19">
        <f t="shared" ref="O195:O258" si="7">N195/112</f>
        <v>0</v>
      </c>
      <c r="P195" s="1" t="s">
        <v>12</v>
      </c>
    </row>
    <row r="196" spans="1:16" x14ac:dyDescent="0.25">
      <c r="A196" s="20" t="s">
        <v>160</v>
      </c>
      <c r="B196" s="20" t="s">
        <v>724</v>
      </c>
      <c r="C196" s="20" t="s">
        <v>725</v>
      </c>
      <c r="D196" s="20" t="s">
        <v>726</v>
      </c>
      <c r="E196" s="20" t="s">
        <v>127</v>
      </c>
      <c r="F196" s="20" t="s">
        <v>16</v>
      </c>
      <c r="G196" s="1" t="s">
        <v>17</v>
      </c>
      <c r="H196" s="2">
        <v>1.1000000000000001</v>
      </c>
      <c r="I196" s="8">
        <v>4</v>
      </c>
      <c r="J196" s="29"/>
      <c r="K196" s="1"/>
      <c r="L196" s="20" t="s">
        <v>4495</v>
      </c>
      <c r="M196" s="2">
        <v>70.296000000000006</v>
      </c>
      <c r="N196" s="2">
        <f t="shared" si="6"/>
        <v>70.296000000000006</v>
      </c>
      <c r="O196" s="2">
        <f t="shared" si="7"/>
        <v>0.62764285714285717</v>
      </c>
      <c r="P196" s="1" t="s">
        <v>75</v>
      </c>
    </row>
    <row r="197" spans="1:16" x14ac:dyDescent="0.25">
      <c r="A197" s="20" t="s">
        <v>160</v>
      </c>
      <c r="B197" s="20" t="s">
        <v>727</v>
      </c>
      <c r="C197" s="20" t="s">
        <v>728</v>
      </c>
      <c r="D197" s="20" t="s">
        <v>729</v>
      </c>
      <c r="E197" s="20" t="s">
        <v>127</v>
      </c>
      <c r="F197" s="20" t="s">
        <v>16</v>
      </c>
      <c r="G197" s="1" t="s">
        <v>105</v>
      </c>
      <c r="H197" s="2">
        <v>8</v>
      </c>
      <c r="I197" s="8">
        <v>1</v>
      </c>
      <c r="J197" s="29"/>
      <c r="K197" s="1"/>
      <c r="L197" s="20" t="s">
        <v>4496</v>
      </c>
      <c r="M197" s="2">
        <v>55.103999999999999</v>
      </c>
      <c r="N197" s="2">
        <f t="shared" si="6"/>
        <v>55.103999999999999</v>
      </c>
      <c r="O197" s="2">
        <f t="shared" si="7"/>
        <v>0.49199999999999999</v>
      </c>
      <c r="P197" s="1" t="s">
        <v>12</v>
      </c>
    </row>
    <row r="198" spans="1:16" x14ac:dyDescent="0.25">
      <c r="A198" s="31" t="s">
        <v>160</v>
      </c>
      <c r="B198" s="31" t="s">
        <v>730</v>
      </c>
      <c r="C198" s="31" t="s">
        <v>731</v>
      </c>
      <c r="D198" s="31" t="s">
        <v>732</v>
      </c>
      <c r="E198" s="31" t="s">
        <v>127</v>
      </c>
      <c r="F198" s="20" t="s">
        <v>16</v>
      </c>
      <c r="G198" s="1" t="s">
        <v>105</v>
      </c>
      <c r="H198" s="2">
        <v>8</v>
      </c>
      <c r="I198" s="8">
        <v>1</v>
      </c>
      <c r="J198" s="34"/>
      <c r="K198" s="1"/>
      <c r="L198" s="31" t="s">
        <v>4342</v>
      </c>
      <c r="M198" s="2">
        <v>114</v>
      </c>
      <c r="N198" s="2">
        <f t="shared" si="6"/>
        <v>114</v>
      </c>
      <c r="O198" s="2">
        <f t="shared" si="7"/>
        <v>1.0178571428571428</v>
      </c>
      <c r="P198" s="1" t="s">
        <v>12</v>
      </c>
    </row>
    <row r="199" spans="1:16" x14ac:dyDescent="0.25">
      <c r="A199" s="33"/>
      <c r="B199" s="33"/>
      <c r="C199" s="33"/>
      <c r="D199" s="33"/>
      <c r="E199" s="33"/>
      <c r="F199" s="20" t="s">
        <v>16</v>
      </c>
      <c r="G199" s="1" t="s">
        <v>17</v>
      </c>
      <c r="H199" s="2">
        <v>1.1000000000000001</v>
      </c>
      <c r="I199" s="8">
        <v>3</v>
      </c>
      <c r="J199" s="35"/>
      <c r="K199" s="1"/>
      <c r="L199" s="33"/>
      <c r="M199" s="2">
        <v>0</v>
      </c>
      <c r="N199" s="19">
        <f t="shared" si="6"/>
        <v>0</v>
      </c>
      <c r="O199" s="19">
        <f t="shared" si="7"/>
        <v>0</v>
      </c>
      <c r="P199" s="1" t="s">
        <v>77</v>
      </c>
    </row>
    <row r="200" spans="1:16" x14ac:dyDescent="0.25">
      <c r="A200" s="31" t="s">
        <v>160</v>
      </c>
      <c r="B200" s="31" t="s">
        <v>733</v>
      </c>
      <c r="C200" s="31" t="s">
        <v>734</v>
      </c>
      <c r="D200" s="31" t="s">
        <v>735</v>
      </c>
      <c r="E200" s="31" t="s">
        <v>127</v>
      </c>
      <c r="F200" s="20" t="s">
        <v>16</v>
      </c>
      <c r="G200" s="1" t="s">
        <v>105</v>
      </c>
      <c r="H200" s="2">
        <v>8</v>
      </c>
      <c r="I200" s="8">
        <v>5</v>
      </c>
      <c r="J200" s="34"/>
      <c r="K200" s="1"/>
      <c r="L200" s="31" t="s">
        <v>4342</v>
      </c>
      <c r="M200" s="2">
        <v>0</v>
      </c>
      <c r="N200" s="19">
        <f t="shared" si="6"/>
        <v>0</v>
      </c>
      <c r="O200" s="19">
        <f t="shared" si="7"/>
        <v>0</v>
      </c>
      <c r="P200" s="1" t="s">
        <v>78</v>
      </c>
    </row>
    <row r="201" spans="1:16" x14ac:dyDescent="0.25">
      <c r="A201" s="33"/>
      <c r="B201" s="33"/>
      <c r="C201" s="33"/>
      <c r="D201" s="33"/>
      <c r="E201" s="33"/>
      <c r="F201" s="20" t="s">
        <v>16</v>
      </c>
      <c r="G201" s="1" t="s">
        <v>14</v>
      </c>
      <c r="H201" s="2">
        <v>0</v>
      </c>
      <c r="I201" s="8">
        <v>1</v>
      </c>
      <c r="J201" s="35"/>
      <c r="K201" s="1"/>
      <c r="L201" s="33"/>
      <c r="M201" s="2">
        <v>0</v>
      </c>
      <c r="N201" s="19">
        <f t="shared" si="6"/>
        <v>0</v>
      </c>
      <c r="O201" s="19">
        <f t="shared" si="7"/>
        <v>0</v>
      </c>
      <c r="P201" s="1" t="s">
        <v>12</v>
      </c>
    </row>
    <row r="202" spans="1:16" x14ac:dyDescent="0.25">
      <c r="A202" s="31" t="s">
        <v>160</v>
      </c>
      <c r="B202" s="31" t="s">
        <v>736</v>
      </c>
      <c r="C202" s="31" t="s">
        <v>737</v>
      </c>
      <c r="D202" s="31" t="s">
        <v>738</v>
      </c>
      <c r="E202" s="31" t="s">
        <v>127</v>
      </c>
      <c r="F202" s="20" t="s">
        <v>16</v>
      </c>
      <c r="G202" s="1" t="s">
        <v>105</v>
      </c>
      <c r="H202" s="2">
        <v>8</v>
      </c>
      <c r="I202" s="8">
        <v>1</v>
      </c>
      <c r="J202" s="34"/>
      <c r="K202" s="1"/>
      <c r="L202" s="31" t="s">
        <v>4497</v>
      </c>
      <c r="M202" s="2">
        <v>89.676000000000002</v>
      </c>
      <c r="N202" s="2">
        <f t="shared" si="6"/>
        <v>89.676000000000002</v>
      </c>
      <c r="O202" s="2">
        <f t="shared" si="7"/>
        <v>0.80067857142857146</v>
      </c>
      <c r="P202" s="1" t="s">
        <v>12</v>
      </c>
    </row>
    <row r="203" spans="1:16" x14ac:dyDescent="0.25">
      <c r="A203" s="33"/>
      <c r="B203" s="33"/>
      <c r="C203" s="33"/>
      <c r="D203" s="33"/>
      <c r="E203" s="33"/>
      <c r="F203" s="20" t="s">
        <v>16</v>
      </c>
      <c r="G203" s="1" t="s">
        <v>14</v>
      </c>
      <c r="H203" s="2">
        <v>0</v>
      </c>
      <c r="I203" s="8">
        <v>1</v>
      </c>
      <c r="J203" s="35"/>
      <c r="K203" s="1"/>
      <c r="L203" s="33"/>
      <c r="M203" s="2">
        <v>0</v>
      </c>
      <c r="N203" s="19">
        <f t="shared" si="6"/>
        <v>0</v>
      </c>
      <c r="O203" s="19">
        <f t="shared" si="7"/>
        <v>0</v>
      </c>
      <c r="P203" s="1" t="s">
        <v>12</v>
      </c>
    </row>
    <row r="204" spans="1:16" x14ac:dyDescent="0.25">
      <c r="A204" s="20" t="s">
        <v>160</v>
      </c>
      <c r="B204" s="20" t="s">
        <v>739</v>
      </c>
      <c r="C204" s="20" t="s">
        <v>740</v>
      </c>
      <c r="D204" s="20" t="s">
        <v>741</v>
      </c>
      <c r="E204" s="20" t="s">
        <v>127</v>
      </c>
      <c r="F204" s="20" t="s">
        <v>16</v>
      </c>
      <c r="G204" s="1" t="s">
        <v>105</v>
      </c>
      <c r="H204" s="2">
        <v>8</v>
      </c>
      <c r="I204" s="8">
        <v>1</v>
      </c>
      <c r="J204" s="29"/>
      <c r="K204" s="1"/>
      <c r="L204" s="20" t="s">
        <v>4343</v>
      </c>
      <c r="M204" s="2">
        <v>38.003999999999998</v>
      </c>
      <c r="N204" s="2">
        <f t="shared" si="6"/>
        <v>38.003999999999998</v>
      </c>
      <c r="O204" s="2">
        <f t="shared" si="7"/>
        <v>0.33932142857142855</v>
      </c>
      <c r="P204" s="1" t="s">
        <v>12</v>
      </c>
    </row>
    <row r="205" spans="1:16" x14ac:dyDescent="0.25">
      <c r="A205" s="20" t="s">
        <v>160</v>
      </c>
      <c r="B205" s="20" t="s">
        <v>742</v>
      </c>
      <c r="C205" s="20" t="s">
        <v>743</v>
      </c>
      <c r="D205" s="20" t="s">
        <v>744</v>
      </c>
      <c r="E205" s="20" t="s">
        <v>127</v>
      </c>
      <c r="F205" s="20" t="s">
        <v>16</v>
      </c>
      <c r="G205" s="1" t="s">
        <v>105</v>
      </c>
      <c r="H205" s="2">
        <v>8</v>
      </c>
      <c r="I205" s="8">
        <v>1</v>
      </c>
      <c r="J205" s="29"/>
      <c r="K205" s="1"/>
      <c r="L205" s="20" t="s">
        <v>4344</v>
      </c>
      <c r="M205" s="2">
        <v>32.304000000000002</v>
      </c>
      <c r="N205" s="2">
        <f t="shared" si="6"/>
        <v>32.304000000000002</v>
      </c>
      <c r="O205" s="2">
        <f t="shared" si="7"/>
        <v>0.28842857142857142</v>
      </c>
      <c r="P205" s="1" t="s">
        <v>12</v>
      </c>
    </row>
    <row r="206" spans="1:16" x14ac:dyDescent="0.25">
      <c r="A206" s="31" t="s">
        <v>160</v>
      </c>
      <c r="B206" s="31" t="s">
        <v>748</v>
      </c>
      <c r="C206" s="31" t="s">
        <v>749</v>
      </c>
      <c r="D206" s="31" t="s">
        <v>750</v>
      </c>
      <c r="E206" s="31" t="s">
        <v>127</v>
      </c>
      <c r="F206" s="20" t="s">
        <v>16</v>
      </c>
      <c r="G206" s="1" t="s">
        <v>105</v>
      </c>
      <c r="H206" s="2">
        <v>8</v>
      </c>
      <c r="I206" s="8">
        <v>1</v>
      </c>
      <c r="J206" s="34"/>
      <c r="K206" s="1"/>
      <c r="L206" s="31" t="s">
        <v>4345</v>
      </c>
      <c r="M206" s="2">
        <v>38.003999999999998</v>
      </c>
      <c r="N206" s="2">
        <f t="shared" si="6"/>
        <v>38.003999999999998</v>
      </c>
      <c r="O206" s="2">
        <f t="shared" si="7"/>
        <v>0.33932142857142855</v>
      </c>
      <c r="P206" s="1" t="s">
        <v>12</v>
      </c>
    </row>
    <row r="207" spans="1:16" x14ac:dyDescent="0.25">
      <c r="A207" s="33"/>
      <c r="B207" s="33"/>
      <c r="C207" s="33"/>
      <c r="D207" s="33"/>
      <c r="E207" s="33"/>
      <c r="F207" s="20" t="s">
        <v>16</v>
      </c>
      <c r="G207" s="1" t="s">
        <v>17</v>
      </c>
      <c r="H207" s="2">
        <v>1.1000000000000001</v>
      </c>
      <c r="I207" s="8">
        <v>4</v>
      </c>
      <c r="J207" s="35"/>
      <c r="K207" s="1"/>
      <c r="L207" s="33"/>
      <c r="M207" s="2">
        <v>0</v>
      </c>
      <c r="N207" s="19">
        <f t="shared" si="6"/>
        <v>0</v>
      </c>
      <c r="O207" s="19">
        <f t="shared" si="7"/>
        <v>0</v>
      </c>
      <c r="P207" s="1" t="s">
        <v>75</v>
      </c>
    </row>
    <row r="208" spans="1:16" x14ac:dyDescent="0.25">
      <c r="A208" s="20" t="s">
        <v>160</v>
      </c>
      <c r="B208" s="20" t="s">
        <v>751</v>
      </c>
      <c r="C208" s="20" t="s">
        <v>752</v>
      </c>
      <c r="D208" s="20" t="s">
        <v>753</v>
      </c>
      <c r="E208" s="20" t="s">
        <v>127</v>
      </c>
      <c r="F208" s="20" t="s">
        <v>16</v>
      </c>
      <c r="G208" s="1" t="s">
        <v>17</v>
      </c>
      <c r="H208" s="2">
        <v>1.1000000000000001</v>
      </c>
      <c r="I208" s="8">
        <v>2</v>
      </c>
      <c r="J208" s="29"/>
      <c r="K208" s="1"/>
      <c r="L208" s="20" t="s">
        <v>4346</v>
      </c>
      <c r="M208" s="2">
        <v>59.28</v>
      </c>
      <c r="N208" s="2">
        <f t="shared" si="6"/>
        <v>59.28</v>
      </c>
      <c r="O208" s="2">
        <f t="shared" si="7"/>
        <v>0.52928571428571425</v>
      </c>
      <c r="P208" s="1" t="s">
        <v>22</v>
      </c>
    </row>
    <row r="209" spans="1:16" x14ac:dyDescent="0.25">
      <c r="A209" s="20" t="s">
        <v>160</v>
      </c>
      <c r="B209" s="20" t="s">
        <v>754</v>
      </c>
      <c r="C209" s="20" t="s">
        <v>755</v>
      </c>
      <c r="D209" s="20" t="s">
        <v>756</v>
      </c>
      <c r="E209" s="20" t="s">
        <v>127</v>
      </c>
      <c r="F209" s="20" t="s">
        <v>16</v>
      </c>
      <c r="G209" s="1" t="s">
        <v>105</v>
      </c>
      <c r="H209" s="2">
        <v>8</v>
      </c>
      <c r="I209" s="8">
        <v>1</v>
      </c>
      <c r="J209" s="29"/>
      <c r="K209" s="1"/>
      <c r="L209" s="20" t="s">
        <v>4499</v>
      </c>
      <c r="M209" s="2">
        <v>83.603999999999999</v>
      </c>
      <c r="N209" s="2">
        <f t="shared" si="6"/>
        <v>83.603999999999999</v>
      </c>
      <c r="O209" s="2">
        <f t="shared" si="7"/>
        <v>0.74646428571428569</v>
      </c>
      <c r="P209" s="1" t="s">
        <v>12</v>
      </c>
    </row>
    <row r="210" spans="1:16" x14ac:dyDescent="0.25">
      <c r="A210" s="20" t="s">
        <v>160</v>
      </c>
      <c r="B210" s="20" t="s">
        <v>757</v>
      </c>
      <c r="C210" s="20" t="s">
        <v>758</v>
      </c>
      <c r="D210" s="20" t="s">
        <v>759</v>
      </c>
      <c r="E210" s="20" t="s">
        <v>127</v>
      </c>
      <c r="F210" s="20" t="s">
        <v>16</v>
      </c>
      <c r="G210" s="1" t="s">
        <v>105</v>
      </c>
      <c r="H210" s="2">
        <v>8</v>
      </c>
      <c r="I210" s="8">
        <v>2</v>
      </c>
      <c r="J210" s="29"/>
      <c r="K210" s="1"/>
      <c r="L210" s="20" t="s">
        <v>4500</v>
      </c>
      <c r="M210" s="2">
        <v>69.924000000000007</v>
      </c>
      <c r="N210" s="2">
        <f t="shared" si="6"/>
        <v>69.924000000000007</v>
      </c>
      <c r="O210" s="2">
        <f t="shared" si="7"/>
        <v>0.62432142857142858</v>
      </c>
      <c r="P210" s="1" t="s">
        <v>22</v>
      </c>
    </row>
    <row r="211" spans="1:16" x14ac:dyDescent="0.25">
      <c r="A211" s="20" t="s">
        <v>160</v>
      </c>
      <c r="B211" s="20" t="s">
        <v>760</v>
      </c>
      <c r="C211" s="20" t="s">
        <v>761</v>
      </c>
      <c r="D211" s="20" t="s">
        <v>762</v>
      </c>
      <c r="E211" s="20" t="s">
        <v>127</v>
      </c>
      <c r="F211" s="20" t="s">
        <v>16</v>
      </c>
      <c r="G211" s="1" t="s">
        <v>105</v>
      </c>
      <c r="H211" s="2">
        <v>8</v>
      </c>
      <c r="I211" s="8">
        <v>1</v>
      </c>
      <c r="J211" s="29"/>
      <c r="K211" s="1"/>
      <c r="L211" s="20" t="s">
        <v>4501</v>
      </c>
      <c r="M211" s="2">
        <v>63.84</v>
      </c>
      <c r="N211" s="2">
        <f t="shared" si="6"/>
        <v>63.84</v>
      </c>
      <c r="O211" s="2">
        <f t="shared" si="7"/>
        <v>0.57000000000000006</v>
      </c>
      <c r="P211" s="1" t="s">
        <v>12</v>
      </c>
    </row>
    <row r="212" spans="1:16" x14ac:dyDescent="0.25">
      <c r="A212" s="20" t="s">
        <v>160</v>
      </c>
      <c r="B212" s="20" t="s">
        <v>763</v>
      </c>
      <c r="C212" s="20" t="s">
        <v>764</v>
      </c>
      <c r="D212" s="20" t="s">
        <v>765</v>
      </c>
      <c r="E212" s="20" t="s">
        <v>127</v>
      </c>
      <c r="F212" s="20" t="s">
        <v>16</v>
      </c>
      <c r="G212" s="1" t="s">
        <v>105</v>
      </c>
      <c r="H212" s="2">
        <v>8</v>
      </c>
      <c r="I212" s="8">
        <v>1</v>
      </c>
      <c r="J212" s="29"/>
      <c r="K212" s="1"/>
      <c r="L212" s="20" t="s">
        <v>4502</v>
      </c>
      <c r="M212" s="2">
        <v>41.795999999999999</v>
      </c>
      <c r="N212" s="2">
        <f t="shared" si="6"/>
        <v>41.795999999999999</v>
      </c>
      <c r="O212" s="2">
        <f t="shared" si="7"/>
        <v>0.37317857142857142</v>
      </c>
      <c r="P212" s="1" t="s">
        <v>12</v>
      </c>
    </row>
    <row r="213" spans="1:16" x14ac:dyDescent="0.25">
      <c r="A213" s="20" t="s">
        <v>160</v>
      </c>
      <c r="B213" s="20" t="s">
        <v>769</v>
      </c>
      <c r="C213" s="20" t="s">
        <v>770</v>
      </c>
      <c r="D213" s="20" t="s">
        <v>771</v>
      </c>
      <c r="E213" s="20" t="s">
        <v>15</v>
      </c>
      <c r="F213" s="20" t="s">
        <v>16</v>
      </c>
      <c r="G213" s="1" t="s">
        <v>105</v>
      </c>
      <c r="H213" s="2">
        <v>8</v>
      </c>
      <c r="I213" s="8">
        <v>1</v>
      </c>
      <c r="J213" s="29"/>
      <c r="K213" s="1"/>
      <c r="L213" s="20" t="s">
        <v>4504</v>
      </c>
      <c r="M213" s="2">
        <v>110.196</v>
      </c>
      <c r="N213" s="2">
        <f t="shared" si="6"/>
        <v>110.196</v>
      </c>
      <c r="O213" s="2">
        <f t="shared" si="7"/>
        <v>0.98389285714285712</v>
      </c>
      <c r="P213" s="1" t="s">
        <v>12</v>
      </c>
    </row>
    <row r="214" spans="1:16" x14ac:dyDescent="0.25">
      <c r="A214" s="20" t="s">
        <v>160</v>
      </c>
      <c r="B214" s="20" t="s">
        <v>772</v>
      </c>
      <c r="C214" s="20" t="s">
        <v>773</v>
      </c>
      <c r="D214" s="20" t="s">
        <v>774</v>
      </c>
      <c r="E214" s="20" t="s">
        <v>127</v>
      </c>
      <c r="F214" s="20" t="s">
        <v>16</v>
      </c>
      <c r="G214" s="1" t="s">
        <v>105</v>
      </c>
      <c r="H214" s="2">
        <v>8</v>
      </c>
      <c r="I214" s="8">
        <v>1</v>
      </c>
      <c r="J214" s="29"/>
      <c r="K214" s="1"/>
      <c r="L214" s="20" t="s">
        <v>4505</v>
      </c>
      <c r="M214" s="2">
        <v>75.995999999999995</v>
      </c>
      <c r="N214" s="2">
        <f t="shared" si="6"/>
        <v>75.995999999999995</v>
      </c>
      <c r="O214" s="2">
        <f t="shared" si="7"/>
        <v>0.67853571428571424</v>
      </c>
      <c r="P214" s="1" t="s">
        <v>12</v>
      </c>
    </row>
    <row r="215" spans="1:16" x14ac:dyDescent="0.25">
      <c r="A215" s="20" t="s">
        <v>160</v>
      </c>
      <c r="B215" s="20" t="s">
        <v>781</v>
      </c>
      <c r="C215" s="20" t="s">
        <v>782</v>
      </c>
      <c r="D215" s="20" t="s">
        <v>783</v>
      </c>
      <c r="E215" s="20" t="s">
        <v>15</v>
      </c>
      <c r="F215" s="20" t="s">
        <v>16</v>
      </c>
      <c r="G215" s="1" t="s">
        <v>17</v>
      </c>
      <c r="H215" s="2">
        <v>1.1000000000000001</v>
      </c>
      <c r="I215" s="8">
        <v>4</v>
      </c>
      <c r="J215" s="29"/>
      <c r="K215" s="1"/>
      <c r="L215" s="20" t="s">
        <v>4507</v>
      </c>
      <c r="M215" s="2">
        <v>53.963999999999999</v>
      </c>
      <c r="N215" s="2">
        <f t="shared" si="6"/>
        <v>53.963999999999999</v>
      </c>
      <c r="O215" s="2">
        <f t="shared" si="7"/>
        <v>0.48182142857142857</v>
      </c>
      <c r="P215" s="1" t="s">
        <v>75</v>
      </c>
    </row>
    <row r="216" spans="1:16" x14ac:dyDescent="0.25">
      <c r="A216" s="20" t="s">
        <v>160</v>
      </c>
      <c r="B216" s="20" t="s">
        <v>787</v>
      </c>
      <c r="C216" s="20" t="s">
        <v>788</v>
      </c>
      <c r="D216" s="20" t="s">
        <v>789</v>
      </c>
      <c r="E216" s="20" t="s">
        <v>43</v>
      </c>
      <c r="F216" s="20" t="s">
        <v>16</v>
      </c>
      <c r="G216" s="1" t="s">
        <v>17</v>
      </c>
      <c r="H216" s="2">
        <v>1.1000000000000001</v>
      </c>
      <c r="I216" s="8">
        <v>1</v>
      </c>
      <c r="J216" s="29" t="s">
        <v>4508</v>
      </c>
      <c r="K216" s="1">
        <v>167.56</v>
      </c>
      <c r="L216" s="20"/>
      <c r="M216" s="2"/>
      <c r="N216" s="2">
        <f t="shared" si="6"/>
        <v>167.56</v>
      </c>
      <c r="O216" s="2">
        <f t="shared" si="7"/>
        <v>1.4960714285714285</v>
      </c>
      <c r="P216" s="1" t="s">
        <v>53</v>
      </c>
    </row>
    <row r="217" spans="1:16" x14ac:dyDescent="0.25">
      <c r="A217" s="31" t="s">
        <v>160</v>
      </c>
      <c r="B217" s="31" t="s">
        <v>793</v>
      </c>
      <c r="C217" s="31" t="s">
        <v>794</v>
      </c>
      <c r="D217" s="31" t="s">
        <v>795</v>
      </c>
      <c r="E217" s="31" t="s">
        <v>43</v>
      </c>
      <c r="F217" s="20" t="s">
        <v>130</v>
      </c>
      <c r="G217" s="1" t="s">
        <v>14</v>
      </c>
      <c r="H217" s="2">
        <v>0</v>
      </c>
      <c r="I217" s="8">
        <v>0</v>
      </c>
      <c r="J217" s="34" t="s">
        <v>4508</v>
      </c>
      <c r="K217" s="1"/>
      <c r="L217" s="31"/>
      <c r="M217" s="2"/>
      <c r="N217" s="19">
        <f t="shared" si="6"/>
        <v>0</v>
      </c>
      <c r="O217" s="19">
        <f t="shared" si="7"/>
        <v>0</v>
      </c>
      <c r="P217" s="1" t="s">
        <v>10</v>
      </c>
    </row>
    <row r="218" spans="1:16" x14ac:dyDescent="0.25">
      <c r="A218" s="33"/>
      <c r="B218" s="33"/>
      <c r="C218" s="33"/>
      <c r="D218" s="33"/>
      <c r="E218" s="33"/>
      <c r="F218" s="20" t="s">
        <v>16</v>
      </c>
      <c r="G218" s="1" t="s">
        <v>17</v>
      </c>
      <c r="H218" s="2">
        <v>1.1000000000000001</v>
      </c>
      <c r="I218" s="8">
        <v>2</v>
      </c>
      <c r="J218" s="35"/>
      <c r="K218" s="1">
        <v>250.16</v>
      </c>
      <c r="L218" s="33"/>
      <c r="M218" s="2"/>
      <c r="N218" s="2">
        <f t="shared" si="6"/>
        <v>250.16</v>
      </c>
      <c r="O218" s="2">
        <f t="shared" si="7"/>
        <v>2.2335714285714285</v>
      </c>
      <c r="P218" s="1" t="s">
        <v>116</v>
      </c>
    </row>
    <row r="219" spans="1:16" x14ac:dyDescent="0.25">
      <c r="A219" s="20" t="s">
        <v>160</v>
      </c>
      <c r="B219" s="20" t="s">
        <v>796</v>
      </c>
      <c r="C219" s="20" t="s">
        <v>797</v>
      </c>
      <c r="D219" s="20" t="s">
        <v>798</v>
      </c>
      <c r="E219" s="20" t="s">
        <v>43</v>
      </c>
      <c r="F219" s="20" t="s">
        <v>16</v>
      </c>
      <c r="G219" s="1" t="s">
        <v>17</v>
      </c>
      <c r="H219" s="2">
        <v>1.1000000000000001</v>
      </c>
      <c r="I219" s="8">
        <v>1</v>
      </c>
      <c r="J219" s="29" t="s">
        <v>4510</v>
      </c>
      <c r="K219" s="1">
        <v>129.80000000000001</v>
      </c>
      <c r="L219" s="20" t="s">
        <v>4282</v>
      </c>
      <c r="M219" s="2">
        <f>0.375*12</f>
        <v>4.5</v>
      </c>
      <c r="N219" s="2">
        <f t="shared" si="6"/>
        <v>134.30000000000001</v>
      </c>
      <c r="O219" s="2">
        <f t="shared" si="7"/>
        <v>1.1991071428571429</v>
      </c>
      <c r="P219" s="1" t="s">
        <v>132</v>
      </c>
    </row>
    <row r="220" spans="1:16" x14ac:dyDescent="0.25">
      <c r="A220" s="20" t="s">
        <v>160</v>
      </c>
      <c r="B220" s="20" t="s">
        <v>799</v>
      </c>
      <c r="C220" s="20" t="s">
        <v>800</v>
      </c>
      <c r="D220" s="20" t="s">
        <v>801</v>
      </c>
      <c r="E220" s="20" t="s">
        <v>15</v>
      </c>
      <c r="F220" s="20" t="s">
        <v>16</v>
      </c>
      <c r="G220" s="1" t="s">
        <v>17</v>
      </c>
      <c r="H220" s="2">
        <v>1.1000000000000001</v>
      </c>
      <c r="I220" s="8">
        <v>1</v>
      </c>
      <c r="J220" s="29"/>
      <c r="K220" s="1"/>
      <c r="L220" s="20" t="s">
        <v>4327</v>
      </c>
      <c r="M220" s="2">
        <v>265.09199999999998</v>
      </c>
      <c r="N220" s="2">
        <f t="shared" si="6"/>
        <v>265.09199999999998</v>
      </c>
      <c r="O220" s="2">
        <f t="shared" si="7"/>
        <v>2.3668928571428571</v>
      </c>
      <c r="P220" s="1" t="s">
        <v>52</v>
      </c>
    </row>
    <row r="221" spans="1:16" x14ac:dyDescent="0.25">
      <c r="A221" s="20" t="s">
        <v>160</v>
      </c>
      <c r="B221" s="20" t="s">
        <v>802</v>
      </c>
      <c r="C221" s="20" t="s">
        <v>803</v>
      </c>
      <c r="D221" s="20" t="s">
        <v>804</v>
      </c>
      <c r="E221" s="20" t="s">
        <v>15</v>
      </c>
      <c r="F221" s="20" t="s">
        <v>16</v>
      </c>
      <c r="G221" s="1" t="s">
        <v>95</v>
      </c>
      <c r="H221" s="2">
        <v>0.77</v>
      </c>
      <c r="I221" s="8">
        <v>1</v>
      </c>
      <c r="J221" s="29"/>
      <c r="K221" s="1"/>
      <c r="L221" s="20" t="s">
        <v>4180</v>
      </c>
      <c r="M221" s="2">
        <v>223.452</v>
      </c>
      <c r="N221" s="2">
        <f t="shared" si="6"/>
        <v>223.452</v>
      </c>
      <c r="O221" s="2">
        <f t="shared" si="7"/>
        <v>1.9951071428571427</v>
      </c>
      <c r="P221" s="1" t="s">
        <v>37</v>
      </c>
    </row>
    <row r="222" spans="1:16" x14ac:dyDescent="0.25">
      <c r="A222" s="20" t="s">
        <v>160</v>
      </c>
      <c r="B222" s="20" t="s">
        <v>805</v>
      </c>
      <c r="C222" s="20" t="s">
        <v>806</v>
      </c>
      <c r="D222" s="20" t="s">
        <v>807</v>
      </c>
      <c r="E222" s="20" t="s">
        <v>20</v>
      </c>
      <c r="F222" s="20" t="s">
        <v>16</v>
      </c>
      <c r="G222" s="1" t="s">
        <v>17</v>
      </c>
      <c r="H222" s="2">
        <v>1.1000000000000001</v>
      </c>
      <c r="I222" s="8">
        <v>1</v>
      </c>
      <c r="J222" s="29"/>
      <c r="K222" s="1"/>
      <c r="L222" s="20" t="s">
        <v>4491</v>
      </c>
      <c r="M222" s="2">
        <v>204</v>
      </c>
      <c r="N222" s="2">
        <f t="shared" si="6"/>
        <v>204</v>
      </c>
      <c r="O222" s="2">
        <f t="shared" si="7"/>
        <v>1.8214285714285714</v>
      </c>
      <c r="P222" s="1" t="s">
        <v>12</v>
      </c>
    </row>
    <row r="223" spans="1:16" x14ac:dyDescent="0.25">
      <c r="A223" s="20" t="s">
        <v>160</v>
      </c>
      <c r="B223" s="20" t="s">
        <v>808</v>
      </c>
      <c r="C223" s="20" t="s">
        <v>809</v>
      </c>
      <c r="D223" s="20" t="s">
        <v>810</v>
      </c>
      <c r="E223" s="20" t="s">
        <v>15</v>
      </c>
      <c r="F223" s="20" t="s">
        <v>16</v>
      </c>
      <c r="G223" s="1" t="s">
        <v>95</v>
      </c>
      <c r="H223" s="2">
        <v>0.77</v>
      </c>
      <c r="I223" s="8">
        <v>1</v>
      </c>
      <c r="J223" s="29"/>
      <c r="K223" s="1"/>
      <c r="L223" s="20" t="s">
        <v>4511</v>
      </c>
      <c r="M223" s="2"/>
      <c r="N223" s="19">
        <f t="shared" si="6"/>
        <v>0</v>
      </c>
      <c r="O223" s="19">
        <f t="shared" si="7"/>
        <v>0</v>
      </c>
      <c r="P223" s="1" t="s">
        <v>12</v>
      </c>
    </row>
    <row r="224" spans="1:16" x14ac:dyDescent="0.25">
      <c r="A224" s="20" t="s">
        <v>160</v>
      </c>
      <c r="B224" s="20" t="s">
        <v>811</v>
      </c>
      <c r="C224" s="20" t="s">
        <v>812</v>
      </c>
      <c r="D224" s="20" t="s">
        <v>813</v>
      </c>
      <c r="E224" s="20" t="s">
        <v>15</v>
      </c>
      <c r="F224" s="20" t="s">
        <v>16</v>
      </c>
      <c r="G224" s="1" t="s">
        <v>17</v>
      </c>
      <c r="H224" s="2">
        <v>1.1000000000000001</v>
      </c>
      <c r="I224" s="8">
        <v>1</v>
      </c>
      <c r="J224" s="29"/>
      <c r="K224" s="1"/>
      <c r="L224" s="20" t="s">
        <v>4512</v>
      </c>
      <c r="M224" s="2">
        <v>33</v>
      </c>
      <c r="N224" s="2">
        <f t="shared" si="6"/>
        <v>33</v>
      </c>
      <c r="O224" s="2">
        <f t="shared" si="7"/>
        <v>0.29464285714285715</v>
      </c>
      <c r="P224" s="1" t="s">
        <v>12</v>
      </c>
    </row>
    <row r="225" spans="1:16" x14ac:dyDescent="0.25">
      <c r="A225" s="20" t="s">
        <v>160</v>
      </c>
      <c r="B225" s="20" t="s">
        <v>814</v>
      </c>
      <c r="C225" s="20" t="s">
        <v>815</v>
      </c>
      <c r="D225" s="20" t="s">
        <v>816</v>
      </c>
      <c r="E225" s="20" t="s">
        <v>15</v>
      </c>
      <c r="F225" s="20" t="s">
        <v>16</v>
      </c>
      <c r="G225" s="1" t="s">
        <v>17</v>
      </c>
      <c r="H225" s="2">
        <v>1.1000000000000001</v>
      </c>
      <c r="I225" s="8">
        <v>3</v>
      </c>
      <c r="J225" s="29"/>
      <c r="K225" s="1"/>
      <c r="L225" s="20" t="s">
        <v>4513</v>
      </c>
      <c r="M225" s="2">
        <v>33</v>
      </c>
      <c r="N225" s="2">
        <f t="shared" si="6"/>
        <v>33</v>
      </c>
      <c r="O225" s="2">
        <f t="shared" si="7"/>
        <v>0.29464285714285715</v>
      </c>
      <c r="P225" s="1" t="s">
        <v>86</v>
      </c>
    </row>
    <row r="226" spans="1:16" x14ac:dyDescent="0.25">
      <c r="A226" s="31" t="s">
        <v>160</v>
      </c>
      <c r="B226" s="31" t="s">
        <v>817</v>
      </c>
      <c r="C226" s="31" t="s">
        <v>818</v>
      </c>
      <c r="D226" s="31" t="s">
        <v>819</v>
      </c>
      <c r="E226" s="31" t="s">
        <v>28</v>
      </c>
      <c r="F226" s="20" t="s">
        <v>16</v>
      </c>
      <c r="G226" s="1" t="s">
        <v>17</v>
      </c>
      <c r="H226" s="2">
        <v>1.1000000000000001</v>
      </c>
      <c r="I226" s="8">
        <v>1</v>
      </c>
      <c r="J226" s="34" t="s">
        <v>4508</v>
      </c>
      <c r="K226" s="1">
        <v>727.48</v>
      </c>
      <c r="L226" s="20" t="s">
        <v>4283</v>
      </c>
      <c r="M226" s="2">
        <f>3.867*12</f>
        <v>46.403999999999996</v>
      </c>
      <c r="N226" s="2">
        <f t="shared" si="6"/>
        <v>773.88400000000001</v>
      </c>
      <c r="O226" s="2">
        <f t="shared" si="7"/>
        <v>6.9096785714285716</v>
      </c>
      <c r="P226" s="1" t="s">
        <v>57</v>
      </c>
    </row>
    <row r="227" spans="1:16" x14ac:dyDescent="0.25">
      <c r="A227" s="33"/>
      <c r="B227" s="33"/>
      <c r="C227" s="33"/>
      <c r="D227" s="33"/>
      <c r="E227" s="33"/>
      <c r="F227" s="20" t="s">
        <v>16</v>
      </c>
      <c r="G227" s="1" t="s">
        <v>14</v>
      </c>
      <c r="H227" s="2">
        <v>0</v>
      </c>
      <c r="I227" s="8">
        <v>1</v>
      </c>
      <c r="J227" s="35"/>
      <c r="K227" s="1"/>
      <c r="L227" s="20"/>
      <c r="M227" s="2"/>
      <c r="N227" s="19">
        <f t="shared" si="6"/>
        <v>0</v>
      </c>
      <c r="O227" s="19">
        <f t="shared" si="7"/>
        <v>0</v>
      </c>
      <c r="P227" s="1" t="s">
        <v>12</v>
      </c>
    </row>
    <row r="228" spans="1:16" x14ac:dyDescent="0.25">
      <c r="A228" s="20" t="s">
        <v>160</v>
      </c>
      <c r="B228" s="20" t="s">
        <v>820</v>
      </c>
      <c r="C228" s="20" t="s">
        <v>821</v>
      </c>
      <c r="D228" s="20" t="s">
        <v>822</v>
      </c>
      <c r="E228" s="20" t="s">
        <v>28</v>
      </c>
      <c r="F228" s="20" t="s">
        <v>16</v>
      </c>
      <c r="G228" s="1" t="s">
        <v>17</v>
      </c>
      <c r="H228" s="2">
        <v>1.1000000000000001</v>
      </c>
      <c r="I228" s="8">
        <v>2</v>
      </c>
      <c r="J228" s="29" t="s">
        <v>4508</v>
      </c>
      <c r="K228" s="1">
        <v>155.76</v>
      </c>
      <c r="L228" s="20"/>
      <c r="M228" s="2"/>
      <c r="N228" s="2">
        <f t="shared" ref="N228:N291" si="8">K228+M228</f>
        <v>155.76</v>
      </c>
      <c r="O228" s="2">
        <f t="shared" si="7"/>
        <v>1.3907142857142856</v>
      </c>
      <c r="P228" s="1" t="s">
        <v>116</v>
      </c>
    </row>
    <row r="229" spans="1:16" x14ac:dyDescent="0.25">
      <c r="A229" s="20" t="s">
        <v>160</v>
      </c>
      <c r="B229" s="20" t="s">
        <v>829</v>
      </c>
      <c r="C229" s="20" t="s">
        <v>830</v>
      </c>
      <c r="D229" s="20" t="s">
        <v>831</v>
      </c>
      <c r="E229" s="20" t="s">
        <v>28</v>
      </c>
      <c r="F229" s="20" t="s">
        <v>16</v>
      </c>
      <c r="G229" s="1" t="s">
        <v>17</v>
      </c>
      <c r="H229" s="2">
        <v>1.1000000000000001</v>
      </c>
      <c r="I229" s="8">
        <v>1</v>
      </c>
      <c r="J229" s="29" t="s">
        <v>4508</v>
      </c>
      <c r="K229" s="1">
        <v>191.16</v>
      </c>
      <c r="L229" s="20"/>
      <c r="M229" s="2"/>
      <c r="N229" s="2">
        <f t="shared" si="8"/>
        <v>191.16</v>
      </c>
      <c r="O229" s="2">
        <f t="shared" si="7"/>
        <v>1.7067857142857144</v>
      </c>
      <c r="P229" s="1" t="s">
        <v>99</v>
      </c>
    </row>
    <row r="230" spans="1:16" x14ac:dyDescent="0.25">
      <c r="A230" s="20" t="s">
        <v>160</v>
      </c>
      <c r="B230" s="20" t="s">
        <v>832</v>
      </c>
      <c r="C230" s="20" t="s">
        <v>833</v>
      </c>
      <c r="D230" s="20" t="s">
        <v>834</v>
      </c>
      <c r="E230" s="20" t="s">
        <v>15</v>
      </c>
      <c r="F230" s="20" t="s">
        <v>16</v>
      </c>
      <c r="G230" s="1" t="s">
        <v>17</v>
      </c>
      <c r="H230" s="2">
        <v>1.1000000000000001</v>
      </c>
      <c r="I230" s="8">
        <v>1</v>
      </c>
      <c r="J230" s="29"/>
      <c r="K230" s="1"/>
      <c r="L230" s="20" t="s">
        <v>4334</v>
      </c>
      <c r="M230" s="2">
        <v>9</v>
      </c>
      <c r="N230" s="2">
        <f t="shared" si="8"/>
        <v>9</v>
      </c>
      <c r="O230" s="2">
        <f t="shared" si="7"/>
        <v>8.0357142857142863E-2</v>
      </c>
      <c r="P230" s="1" t="s">
        <v>12</v>
      </c>
    </row>
    <row r="231" spans="1:16" x14ac:dyDescent="0.25">
      <c r="A231" s="20" t="s">
        <v>160</v>
      </c>
      <c r="B231" s="20" t="s">
        <v>835</v>
      </c>
      <c r="C231" s="20" t="s">
        <v>836</v>
      </c>
      <c r="D231" s="20" t="s">
        <v>837</v>
      </c>
      <c r="E231" s="20" t="s">
        <v>28</v>
      </c>
      <c r="F231" s="20" t="s">
        <v>16</v>
      </c>
      <c r="G231" s="1" t="s">
        <v>17</v>
      </c>
      <c r="H231" s="2">
        <v>1.1000000000000001</v>
      </c>
      <c r="I231" s="8">
        <v>1</v>
      </c>
      <c r="J231" s="29" t="s">
        <v>4508</v>
      </c>
      <c r="K231" s="1">
        <v>141.6</v>
      </c>
      <c r="L231" s="20" t="s">
        <v>4284</v>
      </c>
      <c r="M231" s="2">
        <f>2.107*12</f>
        <v>25.284000000000002</v>
      </c>
      <c r="N231" s="2">
        <f t="shared" si="8"/>
        <v>166.88399999999999</v>
      </c>
      <c r="O231" s="2">
        <f t="shared" si="7"/>
        <v>1.4900357142857141</v>
      </c>
      <c r="P231" s="1" t="s">
        <v>99</v>
      </c>
    </row>
    <row r="232" spans="1:16" x14ac:dyDescent="0.25">
      <c r="A232" s="20" t="s">
        <v>160</v>
      </c>
      <c r="B232" s="20" t="s">
        <v>838</v>
      </c>
      <c r="C232" s="20" t="s">
        <v>839</v>
      </c>
      <c r="D232" s="20" t="s">
        <v>840</v>
      </c>
      <c r="E232" s="20" t="s">
        <v>15</v>
      </c>
      <c r="F232" s="20" t="s">
        <v>16</v>
      </c>
      <c r="G232" s="1" t="s">
        <v>17</v>
      </c>
      <c r="H232" s="2">
        <v>1.1000000000000001</v>
      </c>
      <c r="I232" s="8">
        <v>1</v>
      </c>
      <c r="J232" s="29"/>
      <c r="K232" s="1"/>
      <c r="L232" s="20" t="s">
        <v>4327</v>
      </c>
      <c r="M232" s="2">
        <v>265.09199999999998</v>
      </c>
      <c r="N232" s="2">
        <f t="shared" si="8"/>
        <v>265.09199999999998</v>
      </c>
      <c r="O232" s="2">
        <f t="shared" si="7"/>
        <v>2.3668928571428571</v>
      </c>
      <c r="P232" s="1" t="s">
        <v>52</v>
      </c>
    </row>
    <row r="233" spans="1:16" x14ac:dyDescent="0.25">
      <c r="A233" s="31" t="s">
        <v>160</v>
      </c>
      <c r="B233" s="31" t="s">
        <v>841</v>
      </c>
      <c r="C233" s="31" t="s">
        <v>842</v>
      </c>
      <c r="D233" s="31" t="s">
        <v>843</v>
      </c>
      <c r="E233" s="31" t="s">
        <v>28</v>
      </c>
      <c r="F233" s="20" t="s">
        <v>130</v>
      </c>
      <c r="G233" s="1" t="s">
        <v>14</v>
      </c>
      <c r="H233" s="2">
        <v>0</v>
      </c>
      <c r="I233" s="8">
        <v>0</v>
      </c>
      <c r="J233" s="34" t="s">
        <v>4508</v>
      </c>
      <c r="K233" s="1"/>
      <c r="L233" s="20"/>
      <c r="M233" s="2"/>
      <c r="N233" s="19">
        <f t="shared" si="8"/>
        <v>0</v>
      </c>
      <c r="O233" s="19">
        <f t="shared" si="7"/>
        <v>0</v>
      </c>
      <c r="P233" s="1" t="s">
        <v>10</v>
      </c>
    </row>
    <row r="234" spans="1:16" x14ac:dyDescent="0.25">
      <c r="A234" s="33"/>
      <c r="B234" s="33"/>
      <c r="C234" s="33"/>
      <c r="D234" s="33"/>
      <c r="E234" s="33"/>
      <c r="F234" s="20" t="s">
        <v>16</v>
      </c>
      <c r="G234" s="1" t="s">
        <v>17</v>
      </c>
      <c r="H234" s="2">
        <v>1.1000000000000001</v>
      </c>
      <c r="I234" s="8">
        <v>1</v>
      </c>
      <c r="J234" s="35"/>
      <c r="K234" s="1">
        <v>299.72000000000003</v>
      </c>
      <c r="L234" s="20" t="s">
        <v>4285</v>
      </c>
      <c r="M234" s="2">
        <f>5.554*12</f>
        <v>66.647999999999996</v>
      </c>
      <c r="N234" s="2">
        <f t="shared" si="8"/>
        <v>366.36800000000005</v>
      </c>
      <c r="O234" s="2">
        <f t="shared" si="7"/>
        <v>3.2711428571428578</v>
      </c>
      <c r="P234" s="1" t="s">
        <v>41</v>
      </c>
    </row>
    <row r="235" spans="1:16" x14ac:dyDescent="0.25">
      <c r="A235" s="20" t="s">
        <v>160</v>
      </c>
      <c r="B235" s="20" t="s">
        <v>844</v>
      </c>
      <c r="C235" s="20" t="s">
        <v>845</v>
      </c>
      <c r="D235" s="20" t="s">
        <v>846</v>
      </c>
      <c r="E235" s="20" t="s">
        <v>15</v>
      </c>
      <c r="F235" s="20" t="s">
        <v>16</v>
      </c>
      <c r="G235" s="1" t="s">
        <v>17</v>
      </c>
      <c r="H235" s="2">
        <v>1.1000000000000001</v>
      </c>
      <c r="I235" s="8">
        <v>1</v>
      </c>
      <c r="J235" s="29"/>
      <c r="K235" s="1"/>
      <c r="L235" s="20" t="s">
        <v>4516</v>
      </c>
      <c r="M235" s="2"/>
      <c r="N235" s="19">
        <f t="shared" si="8"/>
        <v>0</v>
      </c>
      <c r="O235" s="19">
        <f t="shared" si="7"/>
        <v>0</v>
      </c>
      <c r="P235" s="1" t="s">
        <v>12</v>
      </c>
    </row>
    <row r="236" spans="1:16" x14ac:dyDescent="0.25">
      <c r="A236" s="20" t="s">
        <v>160</v>
      </c>
      <c r="B236" s="20" t="s">
        <v>847</v>
      </c>
      <c r="C236" s="20" t="s">
        <v>848</v>
      </c>
      <c r="D236" s="20" t="s">
        <v>849</v>
      </c>
      <c r="E236" s="20" t="s">
        <v>15</v>
      </c>
      <c r="F236" s="20" t="s">
        <v>16</v>
      </c>
      <c r="G236" s="1" t="s">
        <v>17</v>
      </c>
      <c r="H236" s="2">
        <v>1.1000000000000001</v>
      </c>
      <c r="I236" s="8">
        <v>1</v>
      </c>
      <c r="J236" s="29"/>
      <c r="K236" s="1"/>
      <c r="L236" s="20" t="s">
        <v>4333</v>
      </c>
      <c r="M236" s="2">
        <v>4.5</v>
      </c>
      <c r="N236" s="2">
        <f t="shared" si="8"/>
        <v>4.5</v>
      </c>
      <c r="O236" s="2">
        <f t="shared" si="7"/>
        <v>4.0178571428571432E-2</v>
      </c>
      <c r="P236" s="1" t="s">
        <v>12</v>
      </c>
    </row>
    <row r="237" spans="1:16" x14ac:dyDescent="0.25">
      <c r="A237" s="31" t="s">
        <v>160</v>
      </c>
      <c r="B237" s="31" t="s">
        <v>850</v>
      </c>
      <c r="C237" s="31" t="s">
        <v>851</v>
      </c>
      <c r="D237" s="31" t="s">
        <v>852</v>
      </c>
      <c r="E237" s="31" t="s">
        <v>28</v>
      </c>
      <c r="F237" s="20" t="s">
        <v>16</v>
      </c>
      <c r="G237" s="1" t="s">
        <v>17</v>
      </c>
      <c r="H237" s="2">
        <v>1.1000000000000001</v>
      </c>
      <c r="I237" s="8">
        <v>1</v>
      </c>
      <c r="J237" s="34" t="s">
        <v>4508</v>
      </c>
      <c r="K237" s="1">
        <v>727.48</v>
      </c>
      <c r="L237" s="20" t="s">
        <v>4286</v>
      </c>
      <c r="M237" s="2">
        <f>0.25*12</f>
        <v>3</v>
      </c>
      <c r="N237" s="2">
        <f t="shared" si="8"/>
        <v>730.48</v>
      </c>
      <c r="O237" s="2">
        <f t="shared" si="7"/>
        <v>6.5221428571428577</v>
      </c>
      <c r="P237" s="1" t="s">
        <v>57</v>
      </c>
    </row>
    <row r="238" spans="1:16" x14ac:dyDescent="0.25">
      <c r="A238" s="33"/>
      <c r="B238" s="33"/>
      <c r="C238" s="33"/>
      <c r="D238" s="33"/>
      <c r="E238" s="33"/>
      <c r="F238" s="20" t="s">
        <v>16</v>
      </c>
      <c r="G238" s="1" t="s">
        <v>14</v>
      </c>
      <c r="H238" s="2">
        <v>0</v>
      </c>
      <c r="I238" s="8">
        <v>1</v>
      </c>
      <c r="J238" s="35"/>
      <c r="K238" s="1"/>
      <c r="L238" s="20"/>
      <c r="M238" s="2"/>
      <c r="N238" s="19">
        <f t="shared" si="8"/>
        <v>0</v>
      </c>
      <c r="O238" s="19">
        <f t="shared" si="7"/>
        <v>0</v>
      </c>
      <c r="P238" s="1" t="s">
        <v>24</v>
      </c>
    </row>
    <row r="239" spans="1:16" x14ac:dyDescent="0.25">
      <c r="A239" s="20" t="s">
        <v>160</v>
      </c>
      <c r="B239" s="20" t="s">
        <v>856</v>
      </c>
      <c r="C239" s="20" t="s">
        <v>857</v>
      </c>
      <c r="D239" s="20" t="s">
        <v>858</v>
      </c>
      <c r="E239" s="20" t="s">
        <v>28</v>
      </c>
      <c r="F239" s="20" t="s">
        <v>16</v>
      </c>
      <c r="G239" s="1" t="s">
        <v>17</v>
      </c>
      <c r="H239" s="2">
        <v>1.1000000000000001</v>
      </c>
      <c r="I239" s="8">
        <v>3</v>
      </c>
      <c r="J239" s="29" t="s">
        <v>4508</v>
      </c>
      <c r="K239" s="1">
        <v>727.48</v>
      </c>
      <c r="L239" s="20"/>
      <c r="M239" s="2"/>
      <c r="N239" s="2">
        <f t="shared" si="8"/>
        <v>727.48</v>
      </c>
      <c r="O239" s="2">
        <f t="shared" si="7"/>
        <v>6.4953571428571433</v>
      </c>
      <c r="P239" s="1" t="s">
        <v>34</v>
      </c>
    </row>
    <row r="240" spans="1:16" x14ac:dyDescent="0.25">
      <c r="A240" s="20" t="s">
        <v>160</v>
      </c>
      <c r="B240" s="20" t="s">
        <v>862</v>
      </c>
      <c r="C240" s="20" t="s">
        <v>863</v>
      </c>
      <c r="D240" s="20" t="s">
        <v>864</v>
      </c>
      <c r="E240" s="20" t="s">
        <v>15</v>
      </c>
      <c r="F240" s="20" t="s">
        <v>16</v>
      </c>
      <c r="G240" s="1" t="s">
        <v>17</v>
      </c>
      <c r="H240" s="2">
        <v>1.1000000000000001</v>
      </c>
      <c r="I240" s="8">
        <v>1</v>
      </c>
      <c r="J240" s="29"/>
      <c r="K240" s="1"/>
      <c r="L240" s="20" t="s">
        <v>4468</v>
      </c>
      <c r="M240" s="2">
        <v>8.7959999999999994</v>
      </c>
      <c r="N240" s="2">
        <f t="shared" si="8"/>
        <v>8.7959999999999994</v>
      </c>
      <c r="O240" s="2">
        <f t="shared" si="7"/>
        <v>7.8535714285714278E-2</v>
      </c>
      <c r="P240" s="1" t="s">
        <v>12</v>
      </c>
    </row>
    <row r="241" spans="1:16" x14ac:dyDescent="0.25">
      <c r="A241" s="31" t="s">
        <v>160</v>
      </c>
      <c r="B241" s="31" t="s">
        <v>865</v>
      </c>
      <c r="C241" s="31" t="s">
        <v>866</v>
      </c>
      <c r="D241" s="31" t="s">
        <v>867</v>
      </c>
      <c r="E241" s="31" t="s">
        <v>28</v>
      </c>
      <c r="F241" s="20" t="s">
        <v>16</v>
      </c>
      <c r="G241" s="1" t="s">
        <v>17</v>
      </c>
      <c r="H241" s="2">
        <v>1.1000000000000001</v>
      </c>
      <c r="I241" s="8">
        <v>5</v>
      </c>
      <c r="J241" s="34" t="s">
        <v>4508</v>
      </c>
      <c r="K241" s="1">
        <v>727.48</v>
      </c>
      <c r="L241" s="31"/>
      <c r="M241" s="2"/>
      <c r="N241" s="2">
        <f t="shared" si="8"/>
        <v>727.48</v>
      </c>
      <c r="O241" s="2">
        <f t="shared" si="7"/>
        <v>6.4953571428571433</v>
      </c>
      <c r="P241" s="1" t="s">
        <v>153</v>
      </c>
    </row>
    <row r="242" spans="1:16" x14ac:dyDescent="0.25">
      <c r="A242" s="33"/>
      <c r="B242" s="33"/>
      <c r="C242" s="33"/>
      <c r="D242" s="33"/>
      <c r="E242" s="33"/>
      <c r="F242" s="20" t="s">
        <v>16</v>
      </c>
      <c r="G242" s="1" t="s">
        <v>14</v>
      </c>
      <c r="H242" s="2">
        <v>0</v>
      </c>
      <c r="I242" s="8">
        <v>1</v>
      </c>
      <c r="J242" s="35"/>
      <c r="K242" s="1"/>
      <c r="L242" s="33"/>
      <c r="M242" s="2"/>
      <c r="N242" s="19">
        <f t="shared" si="8"/>
        <v>0</v>
      </c>
      <c r="O242" s="19">
        <f t="shared" si="7"/>
        <v>0</v>
      </c>
      <c r="P242" s="1" t="s">
        <v>12</v>
      </c>
    </row>
    <row r="243" spans="1:16" x14ac:dyDescent="0.25">
      <c r="A243" s="31" t="s">
        <v>160</v>
      </c>
      <c r="B243" s="31" t="s">
        <v>868</v>
      </c>
      <c r="C243" s="31" t="s">
        <v>869</v>
      </c>
      <c r="D243" s="31" t="s">
        <v>870</v>
      </c>
      <c r="E243" s="31" t="s">
        <v>28</v>
      </c>
      <c r="F243" s="20" t="s">
        <v>16</v>
      </c>
      <c r="G243" s="1" t="s">
        <v>17</v>
      </c>
      <c r="H243" s="2">
        <v>1.1000000000000001</v>
      </c>
      <c r="I243" s="8">
        <v>4</v>
      </c>
      <c r="J243" s="34" t="s">
        <v>4508</v>
      </c>
      <c r="K243" s="1">
        <v>727.48</v>
      </c>
      <c r="L243" s="20" t="s">
        <v>4287</v>
      </c>
      <c r="M243" s="2">
        <f>4.447*12</f>
        <v>53.364000000000004</v>
      </c>
      <c r="N243" s="2">
        <f t="shared" si="8"/>
        <v>780.84400000000005</v>
      </c>
      <c r="O243" s="2">
        <f t="shared" si="7"/>
        <v>6.9718214285714293</v>
      </c>
      <c r="P243" s="1" t="s">
        <v>871</v>
      </c>
    </row>
    <row r="244" spans="1:16" x14ac:dyDescent="0.25">
      <c r="A244" s="33"/>
      <c r="B244" s="33"/>
      <c r="C244" s="33"/>
      <c r="D244" s="33"/>
      <c r="E244" s="33"/>
      <c r="F244" s="20" t="s">
        <v>16</v>
      </c>
      <c r="G244" s="1" t="s">
        <v>14</v>
      </c>
      <c r="H244" s="2">
        <v>0</v>
      </c>
      <c r="I244" s="8">
        <v>1</v>
      </c>
      <c r="J244" s="35"/>
      <c r="K244" s="1"/>
      <c r="L244" s="20"/>
      <c r="M244" s="2"/>
      <c r="N244" s="19">
        <f t="shared" si="8"/>
        <v>0</v>
      </c>
      <c r="O244" s="19">
        <f t="shared" si="7"/>
        <v>0</v>
      </c>
      <c r="P244" s="1" t="s">
        <v>24</v>
      </c>
    </row>
    <row r="245" spans="1:16" x14ac:dyDescent="0.25">
      <c r="A245" s="20" t="s">
        <v>160</v>
      </c>
      <c r="B245" s="20" t="s">
        <v>872</v>
      </c>
      <c r="C245" s="20" t="s">
        <v>873</v>
      </c>
      <c r="D245" s="20" t="s">
        <v>874</v>
      </c>
      <c r="E245" s="20" t="s">
        <v>15</v>
      </c>
      <c r="F245" s="20" t="s">
        <v>16</v>
      </c>
      <c r="G245" s="1" t="s">
        <v>17</v>
      </c>
      <c r="H245" s="2">
        <v>1.1000000000000001</v>
      </c>
      <c r="I245" s="8">
        <v>3</v>
      </c>
      <c r="J245" s="29"/>
      <c r="K245" s="1"/>
      <c r="L245" s="20" t="s">
        <v>4519</v>
      </c>
      <c r="M245" s="2">
        <v>336.28800000000001</v>
      </c>
      <c r="N245" s="2">
        <f t="shared" si="8"/>
        <v>336.28800000000001</v>
      </c>
      <c r="O245" s="2">
        <f t="shared" si="7"/>
        <v>3.0025714285714287</v>
      </c>
      <c r="P245" s="1" t="s">
        <v>77</v>
      </c>
    </row>
    <row r="246" spans="1:16" x14ac:dyDescent="0.25">
      <c r="A246" s="31" t="s">
        <v>160</v>
      </c>
      <c r="B246" s="31" t="s">
        <v>875</v>
      </c>
      <c r="C246" s="31" t="s">
        <v>876</v>
      </c>
      <c r="D246" s="31" t="s">
        <v>877</v>
      </c>
      <c r="E246" s="31" t="s">
        <v>28</v>
      </c>
      <c r="F246" s="20" t="s">
        <v>16</v>
      </c>
      <c r="G246" s="1" t="s">
        <v>17</v>
      </c>
      <c r="H246" s="2">
        <v>1.1000000000000001</v>
      </c>
      <c r="I246" s="8">
        <v>2</v>
      </c>
      <c r="J246" s="34" t="s">
        <v>4508</v>
      </c>
      <c r="K246" s="1">
        <v>299.72000000000003</v>
      </c>
      <c r="L246" s="31"/>
      <c r="M246" s="2"/>
      <c r="N246" s="2">
        <f t="shared" si="8"/>
        <v>299.72000000000003</v>
      </c>
      <c r="O246" s="2">
        <f t="shared" si="7"/>
        <v>2.6760714285714289</v>
      </c>
      <c r="P246" s="1" t="s">
        <v>116</v>
      </c>
    </row>
    <row r="247" spans="1:16" x14ac:dyDescent="0.25">
      <c r="A247" s="33"/>
      <c r="B247" s="33"/>
      <c r="C247" s="33"/>
      <c r="D247" s="33"/>
      <c r="E247" s="33"/>
      <c r="F247" s="20" t="s">
        <v>16</v>
      </c>
      <c r="G247" s="1" t="s">
        <v>14</v>
      </c>
      <c r="H247" s="2">
        <v>0</v>
      </c>
      <c r="I247" s="8">
        <v>1</v>
      </c>
      <c r="J247" s="35"/>
      <c r="K247" s="1"/>
      <c r="L247" s="33"/>
      <c r="M247" s="2"/>
      <c r="N247" s="19">
        <f t="shared" si="8"/>
        <v>0</v>
      </c>
      <c r="O247" s="19">
        <f t="shared" si="7"/>
        <v>0</v>
      </c>
      <c r="P247" s="1" t="s">
        <v>12</v>
      </c>
    </row>
    <row r="248" spans="1:16" x14ac:dyDescent="0.25">
      <c r="A248" s="31" t="s">
        <v>160</v>
      </c>
      <c r="B248" s="31" t="s">
        <v>878</v>
      </c>
      <c r="C248" s="31" t="s">
        <v>879</v>
      </c>
      <c r="D248" s="31" t="s">
        <v>880</v>
      </c>
      <c r="E248" s="31" t="s">
        <v>28</v>
      </c>
      <c r="F248" s="20" t="s">
        <v>130</v>
      </c>
      <c r="G248" s="1" t="s">
        <v>14</v>
      </c>
      <c r="H248" s="2">
        <v>0</v>
      </c>
      <c r="I248" s="8">
        <v>1</v>
      </c>
      <c r="J248" s="34" t="s">
        <v>4508</v>
      </c>
      <c r="K248" s="1"/>
      <c r="L248" s="20"/>
      <c r="M248" s="2"/>
      <c r="N248" s="19">
        <f t="shared" si="8"/>
        <v>0</v>
      </c>
      <c r="O248" s="19">
        <f t="shared" si="7"/>
        <v>0</v>
      </c>
      <c r="P248" s="1" t="s">
        <v>12</v>
      </c>
    </row>
    <row r="249" spans="1:16" x14ac:dyDescent="0.25">
      <c r="A249" s="32"/>
      <c r="B249" s="32"/>
      <c r="C249" s="32"/>
      <c r="D249" s="32"/>
      <c r="E249" s="32"/>
      <c r="F249" s="20" t="s">
        <v>16</v>
      </c>
      <c r="G249" s="1" t="s">
        <v>17</v>
      </c>
      <c r="H249" s="2">
        <v>1.1000000000000001</v>
      </c>
      <c r="I249" s="8">
        <v>6</v>
      </c>
      <c r="J249" s="36"/>
      <c r="K249" s="1">
        <v>295</v>
      </c>
      <c r="L249" s="31" t="s">
        <v>4288</v>
      </c>
      <c r="M249" s="2">
        <f>12.328*12</f>
        <v>147.93599999999998</v>
      </c>
      <c r="N249" s="2">
        <f t="shared" si="8"/>
        <v>442.93599999999998</v>
      </c>
      <c r="O249" s="2">
        <f t="shared" si="7"/>
        <v>3.9547857142857139</v>
      </c>
      <c r="P249" s="1" t="s">
        <v>154</v>
      </c>
    </row>
    <row r="250" spans="1:16" x14ac:dyDescent="0.25">
      <c r="A250" s="33"/>
      <c r="B250" s="33"/>
      <c r="C250" s="33"/>
      <c r="D250" s="33"/>
      <c r="E250" s="33"/>
      <c r="F250" s="20" t="s">
        <v>16</v>
      </c>
      <c r="G250" s="1" t="s">
        <v>14</v>
      </c>
      <c r="H250" s="2">
        <v>0</v>
      </c>
      <c r="I250" s="8">
        <v>1</v>
      </c>
      <c r="J250" s="35"/>
      <c r="K250" s="1"/>
      <c r="L250" s="33"/>
      <c r="M250" s="2"/>
      <c r="N250" s="19">
        <f t="shared" si="8"/>
        <v>0</v>
      </c>
      <c r="O250" s="19">
        <f t="shared" si="7"/>
        <v>0</v>
      </c>
      <c r="P250" s="1" t="s">
        <v>12</v>
      </c>
    </row>
    <row r="251" spans="1:16" x14ac:dyDescent="0.25">
      <c r="A251" s="31" t="s">
        <v>160</v>
      </c>
      <c r="B251" s="31" t="s">
        <v>890</v>
      </c>
      <c r="C251" s="31" t="s">
        <v>891</v>
      </c>
      <c r="D251" s="31" t="s">
        <v>892</v>
      </c>
      <c r="E251" s="31" t="s">
        <v>28</v>
      </c>
      <c r="F251" s="20" t="s">
        <v>16</v>
      </c>
      <c r="G251" s="1" t="s">
        <v>17</v>
      </c>
      <c r="H251" s="2">
        <v>1.1000000000000001</v>
      </c>
      <c r="I251" s="8">
        <v>2</v>
      </c>
      <c r="J251" s="34" t="s">
        <v>4508</v>
      </c>
      <c r="K251" s="1">
        <v>134.52000000000001</v>
      </c>
      <c r="L251" s="20" t="s">
        <v>4289</v>
      </c>
      <c r="M251" s="2">
        <v>18</v>
      </c>
      <c r="N251" s="2">
        <f t="shared" si="8"/>
        <v>152.52000000000001</v>
      </c>
      <c r="O251" s="2">
        <f t="shared" si="7"/>
        <v>1.3617857142857144</v>
      </c>
      <c r="P251" s="1" t="s">
        <v>46</v>
      </c>
    </row>
    <row r="252" spans="1:16" x14ac:dyDescent="0.25">
      <c r="A252" s="33"/>
      <c r="B252" s="33"/>
      <c r="C252" s="33"/>
      <c r="D252" s="33"/>
      <c r="E252" s="33"/>
      <c r="F252" s="20" t="s">
        <v>16</v>
      </c>
      <c r="G252" s="1" t="s">
        <v>14</v>
      </c>
      <c r="H252" s="2">
        <v>0</v>
      </c>
      <c r="I252" s="8">
        <v>0</v>
      </c>
      <c r="J252" s="35"/>
      <c r="K252" s="1"/>
      <c r="L252" s="20"/>
      <c r="M252" s="2"/>
      <c r="N252" s="19">
        <f t="shared" si="8"/>
        <v>0</v>
      </c>
      <c r="O252" s="19">
        <f t="shared" si="7"/>
        <v>0</v>
      </c>
      <c r="P252" s="1" t="s">
        <v>10</v>
      </c>
    </row>
    <row r="253" spans="1:16" x14ac:dyDescent="0.25">
      <c r="A253" s="20" t="s">
        <v>160</v>
      </c>
      <c r="B253" s="20" t="s">
        <v>893</v>
      </c>
      <c r="C253" s="20" t="s">
        <v>894</v>
      </c>
      <c r="D253" s="20" t="s">
        <v>895</v>
      </c>
      <c r="E253" s="20" t="s">
        <v>15</v>
      </c>
      <c r="F253" s="20" t="s">
        <v>16</v>
      </c>
      <c r="G253" s="1" t="s">
        <v>17</v>
      </c>
      <c r="H253" s="2">
        <v>1.1000000000000001</v>
      </c>
      <c r="I253" s="8">
        <v>1</v>
      </c>
      <c r="J253" s="29"/>
      <c r="K253" s="1"/>
      <c r="L253" s="20" t="s">
        <v>4327</v>
      </c>
      <c r="M253" s="2">
        <v>265.09199999999998</v>
      </c>
      <c r="N253" s="2">
        <f t="shared" si="8"/>
        <v>265.09199999999998</v>
      </c>
      <c r="O253" s="2">
        <f t="shared" si="7"/>
        <v>2.3668928571428571</v>
      </c>
      <c r="P253" s="1" t="s">
        <v>31</v>
      </c>
    </row>
    <row r="254" spans="1:16" x14ac:dyDescent="0.25">
      <c r="A254" s="20" t="s">
        <v>160</v>
      </c>
      <c r="B254" s="20" t="s">
        <v>899</v>
      </c>
      <c r="C254" s="20" t="s">
        <v>900</v>
      </c>
      <c r="D254" s="20" t="s">
        <v>901</v>
      </c>
      <c r="E254" s="20" t="s">
        <v>20</v>
      </c>
      <c r="F254" s="20" t="s">
        <v>16</v>
      </c>
      <c r="G254" s="1" t="s">
        <v>17</v>
      </c>
      <c r="H254" s="2">
        <v>1.1000000000000001</v>
      </c>
      <c r="I254" s="8">
        <v>1</v>
      </c>
      <c r="J254" s="29"/>
      <c r="K254" s="1"/>
      <c r="L254" s="20" t="s">
        <v>4764</v>
      </c>
      <c r="M254" s="2"/>
      <c r="N254" s="19">
        <f t="shared" si="8"/>
        <v>0</v>
      </c>
      <c r="O254" s="19">
        <f t="shared" si="7"/>
        <v>0</v>
      </c>
      <c r="P254" s="1" t="s">
        <v>12</v>
      </c>
    </row>
    <row r="255" spans="1:16" x14ac:dyDescent="0.25">
      <c r="A255" s="31" t="s">
        <v>160</v>
      </c>
      <c r="B255" s="31" t="s">
        <v>905</v>
      </c>
      <c r="C255" s="31" t="s">
        <v>906</v>
      </c>
      <c r="D255" s="31" t="s">
        <v>907</v>
      </c>
      <c r="E255" s="31" t="s">
        <v>28</v>
      </c>
      <c r="F255" s="20" t="s">
        <v>16</v>
      </c>
      <c r="G255" s="1" t="s">
        <v>17</v>
      </c>
      <c r="H255" s="2">
        <v>1.1000000000000001</v>
      </c>
      <c r="I255" s="8">
        <v>2</v>
      </c>
      <c r="J255" s="34" t="s">
        <v>4696</v>
      </c>
      <c r="K255" s="1">
        <v>56.64</v>
      </c>
      <c r="L255" s="31"/>
      <c r="M255" s="2"/>
      <c r="N255" s="2">
        <f t="shared" si="8"/>
        <v>56.64</v>
      </c>
      <c r="O255" s="2">
        <f t="shared" si="7"/>
        <v>0.50571428571428567</v>
      </c>
      <c r="P255" s="1" t="s">
        <v>908</v>
      </c>
    </row>
    <row r="256" spans="1:16" x14ac:dyDescent="0.25">
      <c r="A256" s="33"/>
      <c r="B256" s="33"/>
      <c r="C256" s="33"/>
      <c r="D256" s="33"/>
      <c r="E256" s="33"/>
      <c r="F256" s="20" t="s">
        <v>16</v>
      </c>
      <c r="G256" s="1" t="s">
        <v>14</v>
      </c>
      <c r="H256" s="2">
        <v>0</v>
      </c>
      <c r="I256" s="8">
        <v>1</v>
      </c>
      <c r="J256" s="35"/>
      <c r="K256" s="1"/>
      <c r="L256" s="33"/>
      <c r="M256" s="2"/>
      <c r="N256" s="19">
        <f t="shared" si="8"/>
        <v>0</v>
      </c>
      <c r="O256" s="19">
        <f t="shared" si="7"/>
        <v>0</v>
      </c>
      <c r="P256" s="1" t="s">
        <v>24</v>
      </c>
    </row>
    <row r="257" spans="1:16" x14ac:dyDescent="0.25">
      <c r="A257" s="31" t="s">
        <v>160</v>
      </c>
      <c r="B257" s="31" t="s">
        <v>909</v>
      </c>
      <c r="C257" s="31" t="s">
        <v>910</v>
      </c>
      <c r="D257" s="31" t="s">
        <v>911</v>
      </c>
      <c r="E257" s="31" t="s">
        <v>28</v>
      </c>
      <c r="F257" s="20" t="s">
        <v>16</v>
      </c>
      <c r="G257" s="1" t="s">
        <v>17</v>
      </c>
      <c r="H257" s="2">
        <v>1.1000000000000001</v>
      </c>
      <c r="I257" s="8">
        <v>3</v>
      </c>
      <c r="J257" s="34" t="s">
        <v>4696</v>
      </c>
      <c r="K257" s="1">
        <v>287.75</v>
      </c>
      <c r="L257" s="31"/>
      <c r="M257" s="2"/>
      <c r="N257" s="2">
        <f t="shared" si="8"/>
        <v>287.75</v>
      </c>
      <c r="O257" s="2">
        <f t="shared" si="7"/>
        <v>2.5691964285714284</v>
      </c>
      <c r="P257" s="1" t="s">
        <v>169</v>
      </c>
    </row>
    <row r="258" spans="1:16" x14ac:dyDescent="0.25">
      <c r="A258" s="33"/>
      <c r="B258" s="33"/>
      <c r="C258" s="33"/>
      <c r="D258" s="33"/>
      <c r="E258" s="33"/>
      <c r="F258" s="20" t="s">
        <v>16</v>
      </c>
      <c r="G258" s="1" t="s">
        <v>14</v>
      </c>
      <c r="H258" s="2">
        <v>0</v>
      </c>
      <c r="I258" s="8">
        <v>1</v>
      </c>
      <c r="J258" s="35"/>
      <c r="K258" s="1"/>
      <c r="L258" s="33"/>
      <c r="M258" s="2"/>
      <c r="N258" s="19">
        <f t="shared" si="8"/>
        <v>0</v>
      </c>
      <c r="O258" s="19">
        <f t="shared" si="7"/>
        <v>0</v>
      </c>
      <c r="P258" s="1" t="s">
        <v>24</v>
      </c>
    </row>
    <row r="259" spans="1:16" x14ac:dyDescent="0.25">
      <c r="A259" s="31" t="s">
        <v>160</v>
      </c>
      <c r="B259" s="31" t="s">
        <v>912</v>
      </c>
      <c r="C259" s="31" t="s">
        <v>913</v>
      </c>
      <c r="D259" s="31" t="s">
        <v>914</v>
      </c>
      <c r="E259" s="31" t="s">
        <v>28</v>
      </c>
      <c r="F259" s="20" t="s">
        <v>16</v>
      </c>
      <c r="G259" s="1" t="s">
        <v>17</v>
      </c>
      <c r="H259" s="2">
        <v>1.1000000000000001</v>
      </c>
      <c r="I259" s="8">
        <v>2</v>
      </c>
      <c r="J259" s="34" t="s">
        <v>4696</v>
      </c>
      <c r="K259" s="1">
        <v>287.75</v>
      </c>
      <c r="L259" s="31"/>
      <c r="M259" s="2"/>
      <c r="N259" s="2">
        <f t="shared" si="8"/>
        <v>287.75</v>
      </c>
      <c r="O259" s="2">
        <f t="shared" ref="O259:O322" si="9">N259/112</f>
        <v>2.5691964285714284</v>
      </c>
      <c r="P259" s="1" t="s">
        <v>109</v>
      </c>
    </row>
    <row r="260" spans="1:16" x14ac:dyDescent="0.25">
      <c r="A260" s="33"/>
      <c r="B260" s="33"/>
      <c r="C260" s="33"/>
      <c r="D260" s="33"/>
      <c r="E260" s="33"/>
      <c r="F260" s="20" t="s">
        <v>16</v>
      </c>
      <c r="G260" s="1" t="s">
        <v>14</v>
      </c>
      <c r="H260" s="2">
        <v>0</v>
      </c>
      <c r="I260" s="8">
        <v>1</v>
      </c>
      <c r="J260" s="35"/>
      <c r="K260" s="1"/>
      <c r="L260" s="33"/>
      <c r="M260" s="2"/>
      <c r="N260" s="19">
        <f t="shared" si="8"/>
        <v>0</v>
      </c>
      <c r="O260" s="19">
        <f t="shared" si="9"/>
        <v>0</v>
      </c>
      <c r="P260" s="1" t="s">
        <v>24</v>
      </c>
    </row>
    <row r="261" spans="1:16" x14ac:dyDescent="0.25">
      <c r="A261" s="31" t="s">
        <v>160</v>
      </c>
      <c r="B261" s="31" t="s">
        <v>915</v>
      </c>
      <c r="C261" s="31" t="s">
        <v>916</v>
      </c>
      <c r="D261" s="31" t="s">
        <v>917</v>
      </c>
      <c r="E261" s="31" t="s">
        <v>28</v>
      </c>
      <c r="F261" s="20" t="s">
        <v>16</v>
      </c>
      <c r="G261" s="1" t="s">
        <v>17</v>
      </c>
      <c r="H261" s="2">
        <v>1.1000000000000001</v>
      </c>
      <c r="I261" s="8">
        <v>2</v>
      </c>
      <c r="J261" s="34" t="s">
        <v>4696</v>
      </c>
      <c r="K261" s="1">
        <v>287.75</v>
      </c>
      <c r="L261" s="31"/>
      <c r="M261" s="2"/>
      <c r="N261" s="2">
        <f t="shared" si="8"/>
        <v>287.75</v>
      </c>
      <c r="O261" s="2">
        <f t="shared" si="9"/>
        <v>2.5691964285714284</v>
      </c>
      <c r="P261" s="1" t="s">
        <v>49</v>
      </c>
    </row>
    <row r="262" spans="1:16" x14ac:dyDescent="0.25">
      <c r="A262" s="33"/>
      <c r="B262" s="33"/>
      <c r="C262" s="33"/>
      <c r="D262" s="33"/>
      <c r="E262" s="33"/>
      <c r="F262" s="20" t="s">
        <v>16</v>
      </c>
      <c r="G262" s="1" t="s">
        <v>14</v>
      </c>
      <c r="H262" s="2">
        <v>0</v>
      </c>
      <c r="I262" s="8">
        <v>1</v>
      </c>
      <c r="J262" s="35"/>
      <c r="K262" s="1"/>
      <c r="L262" s="33"/>
      <c r="M262" s="2"/>
      <c r="N262" s="19">
        <f t="shared" si="8"/>
        <v>0</v>
      </c>
      <c r="O262" s="19">
        <f t="shared" si="9"/>
        <v>0</v>
      </c>
      <c r="P262" s="1" t="s">
        <v>24</v>
      </c>
    </row>
    <row r="263" spans="1:16" x14ac:dyDescent="0.25">
      <c r="A263" s="31" t="s">
        <v>160</v>
      </c>
      <c r="B263" s="31" t="s">
        <v>918</v>
      </c>
      <c r="C263" s="31" t="s">
        <v>919</v>
      </c>
      <c r="D263" s="31" t="s">
        <v>920</v>
      </c>
      <c r="E263" s="31" t="s">
        <v>28</v>
      </c>
      <c r="F263" s="20" t="s">
        <v>16</v>
      </c>
      <c r="G263" s="1" t="s">
        <v>17</v>
      </c>
      <c r="H263" s="2">
        <v>1.1000000000000001</v>
      </c>
      <c r="I263" s="8">
        <v>2</v>
      </c>
      <c r="J263" s="34" t="s">
        <v>4696</v>
      </c>
      <c r="K263" s="1">
        <v>287.75</v>
      </c>
      <c r="L263" s="31"/>
      <c r="M263" s="2"/>
      <c r="N263" s="2">
        <f t="shared" si="8"/>
        <v>287.75</v>
      </c>
      <c r="O263" s="2">
        <f t="shared" si="9"/>
        <v>2.5691964285714284</v>
      </c>
      <c r="P263" s="1" t="s">
        <v>908</v>
      </c>
    </row>
    <row r="264" spans="1:16" x14ac:dyDescent="0.25">
      <c r="A264" s="33"/>
      <c r="B264" s="33"/>
      <c r="C264" s="33"/>
      <c r="D264" s="33"/>
      <c r="E264" s="33"/>
      <c r="F264" s="20" t="s">
        <v>16</v>
      </c>
      <c r="G264" s="1" t="s">
        <v>14</v>
      </c>
      <c r="H264" s="2">
        <v>0</v>
      </c>
      <c r="I264" s="8">
        <v>1</v>
      </c>
      <c r="J264" s="35"/>
      <c r="K264" s="1"/>
      <c r="L264" s="33"/>
      <c r="M264" s="2"/>
      <c r="N264" s="19">
        <f t="shared" si="8"/>
        <v>0</v>
      </c>
      <c r="O264" s="19">
        <f t="shared" si="9"/>
        <v>0</v>
      </c>
      <c r="P264" s="1" t="s">
        <v>24</v>
      </c>
    </row>
    <row r="265" spans="1:16" x14ac:dyDescent="0.25">
      <c r="A265" s="31" t="s">
        <v>160</v>
      </c>
      <c r="B265" s="31" t="s">
        <v>924</v>
      </c>
      <c r="C265" s="31" t="s">
        <v>925</v>
      </c>
      <c r="D265" s="31" t="s">
        <v>926</v>
      </c>
      <c r="E265" s="31" t="s">
        <v>28</v>
      </c>
      <c r="F265" s="20" t="s">
        <v>16</v>
      </c>
      <c r="G265" s="1" t="s">
        <v>17</v>
      </c>
      <c r="H265" s="2">
        <v>1.1000000000000001</v>
      </c>
      <c r="I265" s="8">
        <v>1</v>
      </c>
      <c r="J265" s="34" t="s">
        <v>4696</v>
      </c>
      <c r="K265" s="1">
        <v>287.75</v>
      </c>
      <c r="L265" s="31"/>
      <c r="M265" s="2"/>
      <c r="N265" s="2">
        <f t="shared" si="8"/>
        <v>287.75</v>
      </c>
      <c r="O265" s="2">
        <f t="shared" si="9"/>
        <v>2.5691964285714284</v>
      </c>
      <c r="P265" s="1" t="s">
        <v>35</v>
      </c>
    </row>
    <row r="266" spans="1:16" x14ac:dyDescent="0.25">
      <c r="A266" s="33"/>
      <c r="B266" s="33"/>
      <c r="C266" s="33"/>
      <c r="D266" s="33"/>
      <c r="E266" s="33"/>
      <c r="F266" s="20" t="s">
        <v>16</v>
      </c>
      <c r="G266" s="1" t="s">
        <v>14</v>
      </c>
      <c r="H266" s="2">
        <v>0</v>
      </c>
      <c r="I266" s="8">
        <v>1</v>
      </c>
      <c r="J266" s="35"/>
      <c r="K266" s="1"/>
      <c r="L266" s="33"/>
      <c r="M266" s="2"/>
      <c r="N266" s="19">
        <f t="shared" si="8"/>
        <v>0</v>
      </c>
      <c r="O266" s="19">
        <f t="shared" si="9"/>
        <v>0</v>
      </c>
      <c r="P266" s="1" t="s">
        <v>24</v>
      </c>
    </row>
    <row r="267" spans="1:16" x14ac:dyDescent="0.25">
      <c r="A267" s="31" t="s">
        <v>160</v>
      </c>
      <c r="B267" s="31" t="s">
        <v>927</v>
      </c>
      <c r="C267" s="31" t="s">
        <v>928</v>
      </c>
      <c r="D267" s="31" t="s">
        <v>929</v>
      </c>
      <c r="E267" s="31" t="s">
        <v>28</v>
      </c>
      <c r="F267" s="20" t="s">
        <v>16</v>
      </c>
      <c r="G267" s="1" t="s">
        <v>17</v>
      </c>
      <c r="H267" s="2">
        <v>1.1000000000000001</v>
      </c>
      <c r="I267" s="8">
        <v>1</v>
      </c>
      <c r="J267" s="34" t="s">
        <v>4696</v>
      </c>
      <c r="K267" s="1">
        <v>287.75</v>
      </c>
      <c r="L267" s="31"/>
      <c r="M267" s="2"/>
      <c r="N267" s="2">
        <f t="shared" si="8"/>
        <v>287.75</v>
      </c>
      <c r="O267" s="2">
        <f t="shared" si="9"/>
        <v>2.5691964285714284</v>
      </c>
      <c r="P267" s="1" t="s">
        <v>35</v>
      </c>
    </row>
    <row r="268" spans="1:16" x14ac:dyDescent="0.25">
      <c r="A268" s="33"/>
      <c r="B268" s="33"/>
      <c r="C268" s="33"/>
      <c r="D268" s="33"/>
      <c r="E268" s="33"/>
      <c r="F268" s="20" t="s">
        <v>16</v>
      </c>
      <c r="G268" s="1" t="s">
        <v>14</v>
      </c>
      <c r="H268" s="2">
        <v>0</v>
      </c>
      <c r="I268" s="8">
        <v>1</v>
      </c>
      <c r="J268" s="35"/>
      <c r="K268" s="1"/>
      <c r="L268" s="33"/>
      <c r="M268" s="2"/>
      <c r="N268" s="19">
        <f t="shared" si="8"/>
        <v>0</v>
      </c>
      <c r="O268" s="19">
        <f t="shared" si="9"/>
        <v>0</v>
      </c>
      <c r="P268" s="1" t="s">
        <v>24</v>
      </c>
    </row>
    <row r="269" spans="1:16" x14ac:dyDescent="0.25">
      <c r="A269" s="31" t="s">
        <v>160</v>
      </c>
      <c r="B269" s="31" t="s">
        <v>930</v>
      </c>
      <c r="C269" s="31" t="s">
        <v>931</v>
      </c>
      <c r="D269" s="31" t="s">
        <v>932</v>
      </c>
      <c r="E269" s="31" t="s">
        <v>28</v>
      </c>
      <c r="F269" s="20" t="s">
        <v>16</v>
      </c>
      <c r="G269" s="1" t="s">
        <v>17</v>
      </c>
      <c r="H269" s="2">
        <v>1.1000000000000001</v>
      </c>
      <c r="I269" s="8">
        <v>1</v>
      </c>
      <c r="J269" s="34" t="s">
        <v>4696</v>
      </c>
      <c r="K269" s="1">
        <v>287.75</v>
      </c>
      <c r="L269" s="31"/>
      <c r="M269" s="2"/>
      <c r="N269" s="2">
        <f t="shared" si="8"/>
        <v>287.75</v>
      </c>
      <c r="O269" s="2">
        <f t="shared" si="9"/>
        <v>2.5691964285714284</v>
      </c>
      <c r="P269" s="1" t="s">
        <v>52</v>
      </c>
    </row>
    <row r="270" spans="1:16" x14ac:dyDescent="0.25">
      <c r="A270" s="33"/>
      <c r="B270" s="33"/>
      <c r="C270" s="33"/>
      <c r="D270" s="33"/>
      <c r="E270" s="33"/>
      <c r="F270" s="20" t="s">
        <v>16</v>
      </c>
      <c r="G270" s="1" t="s">
        <v>14</v>
      </c>
      <c r="H270" s="2">
        <v>0</v>
      </c>
      <c r="I270" s="8">
        <v>1</v>
      </c>
      <c r="J270" s="35"/>
      <c r="K270" s="1"/>
      <c r="L270" s="33"/>
      <c r="M270" s="2"/>
      <c r="N270" s="19">
        <f t="shared" si="8"/>
        <v>0</v>
      </c>
      <c r="O270" s="19">
        <f t="shared" si="9"/>
        <v>0</v>
      </c>
      <c r="P270" s="1" t="s">
        <v>24</v>
      </c>
    </row>
    <row r="271" spans="1:16" x14ac:dyDescent="0.25">
      <c r="A271" s="31" t="s">
        <v>160</v>
      </c>
      <c r="B271" s="31" t="s">
        <v>933</v>
      </c>
      <c r="C271" s="31" t="s">
        <v>934</v>
      </c>
      <c r="D271" s="31" t="s">
        <v>935</v>
      </c>
      <c r="E271" s="31" t="s">
        <v>28</v>
      </c>
      <c r="F271" s="20" t="s">
        <v>16</v>
      </c>
      <c r="G271" s="1" t="s">
        <v>17</v>
      </c>
      <c r="H271" s="2">
        <v>1.1000000000000001</v>
      </c>
      <c r="I271" s="8">
        <v>2</v>
      </c>
      <c r="J271" s="34" t="s">
        <v>4696</v>
      </c>
      <c r="K271" s="1">
        <v>287.75</v>
      </c>
      <c r="L271" s="31"/>
      <c r="M271" s="2"/>
      <c r="N271" s="2">
        <f t="shared" si="8"/>
        <v>287.75</v>
      </c>
      <c r="O271" s="2">
        <f t="shared" si="9"/>
        <v>2.5691964285714284</v>
      </c>
      <c r="P271" s="1" t="s">
        <v>33</v>
      </c>
    </row>
    <row r="272" spans="1:16" x14ac:dyDescent="0.25">
      <c r="A272" s="33"/>
      <c r="B272" s="33"/>
      <c r="C272" s="33"/>
      <c r="D272" s="33"/>
      <c r="E272" s="33"/>
      <c r="F272" s="20" t="s">
        <v>16</v>
      </c>
      <c r="G272" s="1" t="s">
        <v>14</v>
      </c>
      <c r="H272" s="2">
        <v>0</v>
      </c>
      <c r="I272" s="8">
        <v>1</v>
      </c>
      <c r="J272" s="35"/>
      <c r="K272" s="1"/>
      <c r="L272" s="33"/>
      <c r="M272" s="2"/>
      <c r="N272" s="19">
        <f t="shared" si="8"/>
        <v>0</v>
      </c>
      <c r="O272" s="19">
        <f t="shared" si="9"/>
        <v>0</v>
      </c>
      <c r="P272" s="1" t="s">
        <v>24</v>
      </c>
    </row>
    <row r="273" spans="1:16" x14ac:dyDescent="0.25">
      <c r="A273" s="31" t="s">
        <v>160</v>
      </c>
      <c r="B273" s="31" t="s">
        <v>936</v>
      </c>
      <c r="C273" s="31" t="s">
        <v>937</v>
      </c>
      <c r="D273" s="31" t="s">
        <v>938</v>
      </c>
      <c r="E273" s="31" t="s">
        <v>28</v>
      </c>
      <c r="F273" s="20" t="s">
        <v>16</v>
      </c>
      <c r="G273" s="1" t="s">
        <v>17</v>
      </c>
      <c r="H273" s="2">
        <v>1.1000000000000001</v>
      </c>
      <c r="I273" s="8">
        <v>1</v>
      </c>
      <c r="J273" s="34" t="s">
        <v>4696</v>
      </c>
      <c r="K273" s="1">
        <v>287.75</v>
      </c>
      <c r="L273" s="31"/>
      <c r="M273" s="2"/>
      <c r="N273" s="2">
        <f t="shared" si="8"/>
        <v>287.75</v>
      </c>
      <c r="O273" s="2">
        <f t="shared" si="9"/>
        <v>2.5691964285714284</v>
      </c>
      <c r="P273" s="1" t="s">
        <v>61</v>
      </c>
    </row>
    <row r="274" spans="1:16" x14ac:dyDescent="0.25">
      <c r="A274" s="33"/>
      <c r="B274" s="33"/>
      <c r="C274" s="33"/>
      <c r="D274" s="33"/>
      <c r="E274" s="33"/>
      <c r="F274" s="20" t="s">
        <v>16</v>
      </c>
      <c r="G274" s="1" t="s">
        <v>14</v>
      </c>
      <c r="H274" s="2">
        <v>0</v>
      </c>
      <c r="I274" s="8">
        <v>1</v>
      </c>
      <c r="J274" s="35"/>
      <c r="K274" s="1"/>
      <c r="L274" s="33"/>
      <c r="M274" s="2"/>
      <c r="N274" s="19">
        <f t="shared" si="8"/>
        <v>0</v>
      </c>
      <c r="O274" s="19">
        <f t="shared" si="9"/>
        <v>0</v>
      </c>
      <c r="P274" s="1" t="s">
        <v>24</v>
      </c>
    </row>
    <row r="275" spans="1:16" x14ac:dyDescent="0.25">
      <c r="A275" s="31" t="s">
        <v>160</v>
      </c>
      <c r="B275" s="31" t="s">
        <v>939</v>
      </c>
      <c r="C275" s="31" t="s">
        <v>940</v>
      </c>
      <c r="D275" s="31" t="s">
        <v>941</v>
      </c>
      <c r="E275" s="31" t="s">
        <v>28</v>
      </c>
      <c r="F275" s="20" t="s">
        <v>16</v>
      </c>
      <c r="G275" s="1" t="s">
        <v>17</v>
      </c>
      <c r="H275" s="2">
        <v>1.1000000000000001</v>
      </c>
      <c r="I275" s="8">
        <v>1</v>
      </c>
      <c r="J275" s="34" t="s">
        <v>4696</v>
      </c>
      <c r="K275" s="1">
        <v>287.75</v>
      </c>
      <c r="L275" s="31"/>
      <c r="M275" s="2"/>
      <c r="N275" s="2">
        <f t="shared" si="8"/>
        <v>287.75</v>
      </c>
      <c r="O275" s="2">
        <f t="shared" si="9"/>
        <v>2.5691964285714284</v>
      </c>
      <c r="P275" s="1" t="s">
        <v>72</v>
      </c>
    </row>
    <row r="276" spans="1:16" x14ac:dyDescent="0.25">
      <c r="A276" s="33"/>
      <c r="B276" s="33"/>
      <c r="C276" s="33"/>
      <c r="D276" s="33"/>
      <c r="E276" s="33"/>
      <c r="F276" s="20" t="s">
        <v>16</v>
      </c>
      <c r="G276" s="1" t="s">
        <v>14</v>
      </c>
      <c r="H276" s="2">
        <v>0</v>
      </c>
      <c r="I276" s="8">
        <v>1</v>
      </c>
      <c r="J276" s="35"/>
      <c r="K276" s="1"/>
      <c r="L276" s="33"/>
      <c r="M276" s="2"/>
      <c r="N276" s="19">
        <f t="shared" si="8"/>
        <v>0</v>
      </c>
      <c r="O276" s="19">
        <f t="shared" si="9"/>
        <v>0</v>
      </c>
      <c r="P276" s="1" t="s">
        <v>24</v>
      </c>
    </row>
    <row r="277" spans="1:16" x14ac:dyDescent="0.25">
      <c r="A277" s="20" t="s">
        <v>160</v>
      </c>
      <c r="B277" s="20" t="s">
        <v>942</v>
      </c>
      <c r="C277" s="20" t="s">
        <v>943</v>
      </c>
      <c r="D277" s="20" t="s">
        <v>944</v>
      </c>
      <c r="E277" s="20" t="s">
        <v>28</v>
      </c>
      <c r="F277" s="20" t="s">
        <v>16</v>
      </c>
      <c r="G277" s="1" t="s">
        <v>17</v>
      </c>
      <c r="H277" s="2">
        <v>1.1000000000000001</v>
      </c>
      <c r="I277" s="8">
        <v>2</v>
      </c>
      <c r="J277" s="29" t="s">
        <v>4696</v>
      </c>
      <c r="K277" s="1">
        <v>287.75</v>
      </c>
      <c r="L277" s="20"/>
      <c r="M277" s="2"/>
      <c r="N277" s="2">
        <f t="shared" si="8"/>
        <v>287.75</v>
      </c>
      <c r="O277" s="2">
        <f t="shared" si="9"/>
        <v>2.5691964285714284</v>
      </c>
      <c r="P277" s="1" t="s">
        <v>45</v>
      </c>
    </row>
    <row r="278" spans="1:16" x14ac:dyDescent="0.25">
      <c r="A278" s="31" t="s">
        <v>160</v>
      </c>
      <c r="B278" s="31" t="s">
        <v>954</v>
      </c>
      <c r="C278" s="31" t="s">
        <v>955</v>
      </c>
      <c r="D278" s="31" t="s">
        <v>956</v>
      </c>
      <c r="E278" s="31" t="s">
        <v>28</v>
      </c>
      <c r="F278" s="20" t="s">
        <v>16</v>
      </c>
      <c r="G278" s="1" t="s">
        <v>17</v>
      </c>
      <c r="H278" s="2">
        <v>1.1000000000000001</v>
      </c>
      <c r="I278" s="8">
        <v>1</v>
      </c>
      <c r="J278" s="34" t="s">
        <v>4696</v>
      </c>
      <c r="K278" s="1">
        <v>287.75</v>
      </c>
      <c r="L278" s="31"/>
      <c r="M278" s="2"/>
      <c r="N278" s="2">
        <f t="shared" si="8"/>
        <v>287.75</v>
      </c>
      <c r="O278" s="2">
        <f t="shared" si="9"/>
        <v>2.5691964285714284</v>
      </c>
      <c r="P278" s="1" t="s">
        <v>52</v>
      </c>
    </row>
    <row r="279" spans="1:16" x14ac:dyDescent="0.25">
      <c r="A279" s="33"/>
      <c r="B279" s="33"/>
      <c r="C279" s="33"/>
      <c r="D279" s="33"/>
      <c r="E279" s="33"/>
      <c r="F279" s="20" t="s">
        <v>16</v>
      </c>
      <c r="G279" s="1" t="s">
        <v>14</v>
      </c>
      <c r="H279" s="2">
        <v>0</v>
      </c>
      <c r="I279" s="8">
        <v>1</v>
      </c>
      <c r="J279" s="35"/>
      <c r="K279" s="1"/>
      <c r="L279" s="33"/>
      <c r="M279" s="2"/>
      <c r="N279" s="19">
        <f t="shared" si="8"/>
        <v>0</v>
      </c>
      <c r="O279" s="19">
        <f t="shared" si="9"/>
        <v>0</v>
      </c>
      <c r="P279" s="1" t="s">
        <v>24</v>
      </c>
    </row>
    <row r="280" spans="1:16" x14ac:dyDescent="0.25">
      <c r="A280" s="31" t="s">
        <v>160</v>
      </c>
      <c r="B280" s="31" t="s">
        <v>957</v>
      </c>
      <c r="C280" s="31" t="s">
        <v>958</v>
      </c>
      <c r="D280" s="31" t="s">
        <v>959</v>
      </c>
      <c r="E280" s="31" t="s">
        <v>43</v>
      </c>
      <c r="F280" s="20" t="s">
        <v>16</v>
      </c>
      <c r="G280" s="1" t="s">
        <v>17</v>
      </c>
      <c r="H280" s="2">
        <v>1.1000000000000001</v>
      </c>
      <c r="I280" s="8">
        <v>1</v>
      </c>
      <c r="J280" s="34" t="s">
        <v>4696</v>
      </c>
      <c r="K280" s="1">
        <v>120.36</v>
      </c>
      <c r="L280" s="20" t="s">
        <v>4293</v>
      </c>
      <c r="M280" s="2">
        <v>47.616</v>
      </c>
      <c r="N280" s="2">
        <f t="shared" si="8"/>
        <v>167.976</v>
      </c>
      <c r="O280" s="2">
        <f t="shared" si="9"/>
        <v>1.4997857142857143</v>
      </c>
      <c r="P280" s="1" t="s">
        <v>99</v>
      </c>
    </row>
    <row r="281" spans="1:16" x14ac:dyDescent="0.25">
      <c r="A281" s="33"/>
      <c r="B281" s="33"/>
      <c r="C281" s="33"/>
      <c r="D281" s="33"/>
      <c r="E281" s="33"/>
      <c r="F281" s="20" t="s">
        <v>16</v>
      </c>
      <c r="G281" s="1" t="s">
        <v>14</v>
      </c>
      <c r="H281" s="2">
        <v>0</v>
      </c>
      <c r="I281" s="8">
        <v>1</v>
      </c>
      <c r="J281" s="35"/>
      <c r="K281" s="1"/>
      <c r="L281" s="20"/>
      <c r="M281" s="2"/>
      <c r="N281" s="19">
        <f t="shared" si="8"/>
        <v>0</v>
      </c>
      <c r="O281" s="19">
        <f t="shared" si="9"/>
        <v>0</v>
      </c>
      <c r="P281" s="1" t="s">
        <v>24</v>
      </c>
    </row>
    <row r="282" spans="1:16" x14ac:dyDescent="0.25">
      <c r="A282" s="31" t="s">
        <v>160</v>
      </c>
      <c r="B282" s="31" t="s">
        <v>960</v>
      </c>
      <c r="C282" s="31" t="s">
        <v>961</v>
      </c>
      <c r="D282" s="31" t="s">
        <v>962</v>
      </c>
      <c r="E282" s="31" t="s">
        <v>28</v>
      </c>
      <c r="F282" s="20" t="s">
        <v>16</v>
      </c>
      <c r="G282" s="1" t="s">
        <v>17</v>
      </c>
      <c r="H282" s="2">
        <v>1.1000000000000001</v>
      </c>
      <c r="I282" s="8">
        <v>2</v>
      </c>
      <c r="J282" s="34" t="s">
        <v>4696</v>
      </c>
      <c r="K282" s="1">
        <v>273.76</v>
      </c>
      <c r="L282" s="31"/>
      <c r="M282" s="2"/>
      <c r="N282" s="2">
        <f t="shared" si="8"/>
        <v>273.76</v>
      </c>
      <c r="O282" s="2">
        <f t="shared" si="9"/>
        <v>2.4442857142857144</v>
      </c>
      <c r="P282" s="1" t="s">
        <v>116</v>
      </c>
    </row>
    <row r="283" spans="1:16" x14ac:dyDescent="0.25">
      <c r="A283" s="33"/>
      <c r="B283" s="33"/>
      <c r="C283" s="33"/>
      <c r="D283" s="33"/>
      <c r="E283" s="33"/>
      <c r="F283" s="20" t="s">
        <v>16</v>
      </c>
      <c r="G283" s="1" t="s">
        <v>14</v>
      </c>
      <c r="H283" s="2">
        <v>0</v>
      </c>
      <c r="I283" s="8">
        <v>1</v>
      </c>
      <c r="J283" s="35"/>
      <c r="K283" s="1"/>
      <c r="L283" s="33"/>
      <c r="M283" s="2"/>
      <c r="N283" s="19">
        <f t="shared" si="8"/>
        <v>0</v>
      </c>
      <c r="O283" s="19">
        <f t="shared" si="9"/>
        <v>0</v>
      </c>
      <c r="P283" s="1" t="s">
        <v>24</v>
      </c>
    </row>
    <row r="284" spans="1:16" x14ac:dyDescent="0.25">
      <c r="A284" s="31" t="s">
        <v>160</v>
      </c>
      <c r="B284" s="31" t="s">
        <v>963</v>
      </c>
      <c r="C284" s="31" t="s">
        <v>964</v>
      </c>
      <c r="D284" s="31" t="s">
        <v>965</v>
      </c>
      <c r="E284" s="31" t="s">
        <v>28</v>
      </c>
      <c r="F284" s="20" t="s">
        <v>16</v>
      </c>
      <c r="G284" s="1" t="s">
        <v>17</v>
      </c>
      <c r="H284" s="2">
        <v>1.1000000000000001</v>
      </c>
      <c r="I284" s="8">
        <v>2</v>
      </c>
      <c r="J284" s="34" t="s">
        <v>4696</v>
      </c>
      <c r="K284" s="1">
        <v>139.24</v>
      </c>
      <c r="L284" s="31"/>
      <c r="M284" s="2"/>
      <c r="N284" s="2">
        <f t="shared" si="8"/>
        <v>139.24</v>
      </c>
      <c r="O284" s="2">
        <f t="shared" si="9"/>
        <v>1.2432142857142858</v>
      </c>
      <c r="P284" s="1" t="s">
        <v>33</v>
      </c>
    </row>
    <row r="285" spans="1:16" x14ac:dyDescent="0.25">
      <c r="A285" s="33"/>
      <c r="B285" s="33"/>
      <c r="C285" s="33"/>
      <c r="D285" s="33"/>
      <c r="E285" s="33"/>
      <c r="F285" s="20" t="s">
        <v>16</v>
      </c>
      <c r="G285" s="1" t="s">
        <v>14</v>
      </c>
      <c r="H285" s="2">
        <v>0</v>
      </c>
      <c r="I285" s="8">
        <v>1</v>
      </c>
      <c r="J285" s="35"/>
      <c r="K285" s="1"/>
      <c r="L285" s="33"/>
      <c r="M285" s="2"/>
      <c r="N285" s="19">
        <f t="shared" si="8"/>
        <v>0</v>
      </c>
      <c r="O285" s="19">
        <f t="shared" si="9"/>
        <v>0</v>
      </c>
      <c r="P285" s="1" t="s">
        <v>24</v>
      </c>
    </row>
    <row r="286" spans="1:16" x14ac:dyDescent="0.25">
      <c r="A286" s="20" t="s">
        <v>160</v>
      </c>
      <c r="B286" s="20" t="s">
        <v>966</v>
      </c>
      <c r="C286" s="20" t="s">
        <v>967</v>
      </c>
      <c r="D286" s="20" t="s">
        <v>968</v>
      </c>
      <c r="E286" s="20" t="s">
        <v>28</v>
      </c>
      <c r="F286" s="20" t="s">
        <v>16</v>
      </c>
      <c r="G286" s="1" t="s">
        <v>17</v>
      </c>
      <c r="H286" s="2">
        <v>1.1000000000000001</v>
      </c>
      <c r="I286" s="8">
        <v>2</v>
      </c>
      <c r="J286" s="29" t="s">
        <v>4696</v>
      </c>
      <c r="K286" s="1">
        <v>84.96</v>
      </c>
      <c r="L286" s="20"/>
      <c r="M286" s="2"/>
      <c r="N286" s="2">
        <f t="shared" si="8"/>
        <v>84.96</v>
      </c>
      <c r="O286" s="2">
        <f t="shared" si="9"/>
        <v>0.75857142857142856</v>
      </c>
      <c r="P286" s="1" t="s">
        <v>109</v>
      </c>
    </row>
    <row r="287" spans="1:16" x14ac:dyDescent="0.25">
      <c r="A287" s="31" t="s">
        <v>160</v>
      </c>
      <c r="B287" s="31" t="s">
        <v>969</v>
      </c>
      <c r="C287" s="31" t="s">
        <v>970</v>
      </c>
      <c r="D287" s="31" t="s">
        <v>971</v>
      </c>
      <c r="E287" s="31" t="s">
        <v>28</v>
      </c>
      <c r="F287" s="20" t="s">
        <v>16</v>
      </c>
      <c r="G287" s="1" t="s">
        <v>17</v>
      </c>
      <c r="H287" s="2">
        <v>1.1000000000000001</v>
      </c>
      <c r="I287" s="8">
        <v>2</v>
      </c>
      <c r="J287" s="34" t="s">
        <v>4696</v>
      </c>
      <c r="K287" s="1">
        <v>287.75</v>
      </c>
      <c r="L287" s="31"/>
      <c r="M287" s="2"/>
      <c r="N287" s="2">
        <f t="shared" si="8"/>
        <v>287.75</v>
      </c>
      <c r="O287" s="2">
        <f t="shared" si="9"/>
        <v>2.5691964285714284</v>
      </c>
      <c r="P287" s="1" t="s">
        <v>116</v>
      </c>
    </row>
    <row r="288" spans="1:16" x14ac:dyDescent="0.25">
      <c r="A288" s="33"/>
      <c r="B288" s="33"/>
      <c r="C288" s="33"/>
      <c r="D288" s="33"/>
      <c r="E288" s="33"/>
      <c r="F288" s="20" t="s">
        <v>16</v>
      </c>
      <c r="G288" s="1" t="s">
        <v>14</v>
      </c>
      <c r="H288" s="2">
        <v>0</v>
      </c>
      <c r="I288" s="8">
        <v>1</v>
      </c>
      <c r="J288" s="35"/>
      <c r="K288" s="1"/>
      <c r="L288" s="33"/>
      <c r="M288" s="2"/>
      <c r="N288" s="19">
        <f t="shared" si="8"/>
        <v>0</v>
      </c>
      <c r="O288" s="19">
        <f t="shared" si="9"/>
        <v>0</v>
      </c>
      <c r="P288" s="1" t="s">
        <v>24</v>
      </c>
    </row>
    <row r="289" spans="1:16" x14ac:dyDescent="0.25">
      <c r="A289" s="31" t="s">
        <v>160</v>
      </c>
      <c r="B289" s="31" t="s">
        <v>972</v>
      </c>
      <c r="C289" s="31" t="s">
        <v>973</v>
      </c>
      <c r="D289" s="31" t="s">
        <v>974</v>
      </c>
      <c r="E289" s="31" t="s">
        <v>28</v>
      </c>
      <c r="F289" s="20" t="s">
        <v>16</v>
      </c>
      <c r="G289" s="1" t="s">
        <v>17</v>
      </c>
      <c r="H289" s="2">
        <v>1.1000000000000001</v>
      </c>
      <c r="I289" s="8">
        <v>2</v>
      </c>
      <c r="J289" s="34" t="s">
        <v>4696</v>
      </c>
      <c r="K289" s="1">
        <v>287.75</v>
      </c>
      <c r="L289" s="31"/>
      <c r="M289" s="2"/>
      <c r="N289" s="2">
        <f t="shared" si="8"/>
        <v>287.75</v>
      </c>
      <c r="O289" s="2">
        <f t="shared" si="9"/>
        <v>2.5691964285714284</v>
      </c>
      <c r="P289" s="1" t="s">
        <v>975</v>
      </c>
    </row>
    <row r="290" spans="1:16" x14ac:dyDescent="0.25">
      <c r="A290" s="33"/>
      <c r="B290" s="33"/>
      <c r="C290" s="33"/>
      <c r="D290" s="33"/>
      <c r="E290" s="33"/>
      <c r="F290" s="20" t="s">
        <v>16</v>
      </c>
      <c r="G290" s="1" t="s">
        <v>14</v>
      </c>
      <c r="H290" s="2">
        <v>0</v>
      </c>
      <c r="I290" s="8">
        <v>1</v>
      </c>
      <c r="J290" s="35"/>
      <c r="K290" s="1"/>
      <c r="L290" s="33"/>
      <c r="M290" s="2"/>
      <c r="N290" s="19">
        <f t="shared" si="8"/>
        <v>0</v>
      </c>
      <c r="O290" s="19">
        <f t="shared" si="9"/>
        <v>0</v>
      </c>
      <c r="P290" s="1" t="s">
        <v>24</v>
      </c>
    </row>
    <row r="291" spans="1:16" x14ac:dyDescent="0.25">
      <c r="A291" s="31" t="s">
        <v>160</v>
      </c>
      <c r="B291" s="31" t="s">
        <v>976</v>
      </c>
      <c r="C291" s="31" t="s">
        <v>977</v>
      </c>
      <c r="D291" s="31" t="s">
        <v>978</v>
      </c>
      <c r="E291" s="31" t="s">
        <v>28</v>
      </c>
      <c r="F291" s="20" t="s">
        <v>16</v>
      </c>
      <c r="G291" s="1" t="s">
        <v>17</v>
      </c>
      <c r="H291" s="2">
        <v>1.1000000000000001</v>
      </c>
      <c r="I291" s="8">
        <v>1</v>
      </c>
      <c r="J291" s="34" t="s">
        <v>4696</v>
      </c>
      <c r="K291" s="1">
        <v>287.75</v>
      </c>
      <c r="L291" s="20" t="s">
        <v>4294</v>
      </c>
      <c r="M291" s="2">
        <v>53.364000000000004</v>
      </c>
      <c r="N291" s="2">
        <f t="shared" si="8"/>
        <v>341.11400000000003</v>
      </c>
      <c r="O291" s="2">
        <f t="shared" si="9"/>
        <v>3.0456607142857144</v>
      </c>
      <c r="P291" s="1" t="s">
        <v>99</v>
      </c>
    </row>
    <row r="292" spans="1:16" x14ac:dyDescent="0.25">
      <c r="A292" s="33"/>
      <c r="B292" s="33"/>
      <c r="C292" s="33"/>
      <c r="D292" s="33"/>
      <c r="E292" s="33"/>
      <c r="F292" s="20" t="s">
        <v>16</v>
      </c>
      <c r="G292" s="1" t="s">
        <v>14</v>
      </c>
      <c r="H292" s="2">
        <v>0</v>
      </c>
      <c r="I292" s="8">
        <v>1</v>
      </c>
      <c r="J292" s="35"/>
      <c r="K292" s="1"/>
      <c r="L292" s="20"/>
      <c r="M292" s="2"/>
      <c r="N292" s="19">
        <f t="shared" ref="N292:N355" si="10">K292+M292</f>
        <v>0</v>
      </c>
      <c r="O292" s="19">
        <f t="shared" si="9"/>
        <v>0</v>
      </c>
      <c r="P292" s="1" t="s">
        <v>24</v>
      </c>
    </row>
    <row r="293" spans="1:16" x14ac:dyDescent="0.25">
      <c r="A293" s="31" t="s">
        <v>160</v>
      </c>
      <c r="B293" s="31" t="s">
        <v>979</v>
      </c>
      <c r="C293" s="31" t="s">
        <v>980</v>
      </c>
      <c r="D293" s="31" t="s">
        <v>981</v>
      </c>
      <c r="E293" s="31" t="s">
        <v>28</v>
      </c>
      <c r="F293" s="20" t="s">
        <v>16</v>
      </c>
      <c r="G293" s="1" t="s">
        <v>17</v>
      </c>
      <c r="H293" s="2">
        <v>1.1000000000000001</v>
      </c>
      <c r="I293" s="8">
        <v>2</v>
      </c>
      <c r="J293" s="34" t="s">
        <v>4696</v>
      </c>
      <c r="K293" s="1">
        <v>287.75</v>
      </c>
      <c r="L293" s="31"/>
      <c r="M293" s="2"/>
      <c r="N293" s="2">
        <f t="shared" si="10"/>
        <v>287.75</v>
      </c>
      <c r="O293" s="2">
        <f t="shared" si="9"/>
        <v>2.5691964285714284</v>
      </c>
      <c r="P293" s="1" t="s">
        <v>33</v>
      </c>
    </row>
    <row r="294" spans="1:16" x14ac:dyDescent="0.25">
      <c r="A294" s="33"/>
      <c r="B294" s="33"/>
      <c r="C294" s="33"/>
      <c r="D294" s="33"/>
      <c r="E294" s="33"/>
      <c r="F294" s="20" t="s">
        <v>16</v>
      </c>
      <c r="G294" s="1" t="s">
        <v>14</v>
      </c>
      <c r="H294" s="2">
        <v>0</v>
      </c>
      <c r="I294" s="8">
        <v>1</v>
      </c>
      <c r="J294" s="35"/>
      <c r="K294" s="1"/>
      <c r="L294" s="33"/>
      <c r="M294" s="2"/>
      <c r="N294" s="19">
        <f t="shared" si="10"/>
        <v>0</v>
      </c>
      <c r="O294" s="19">
        <f t="shared" si="9"/>
        <v>0</v>
      </c>
      <c r="P294" s="1" t="s">
        <v>24</v>
      </c>
    </row>
    <row r="295" spans="1:16" x14ac:dyDescent="0.25">
      <c r="A295" s="31" t="s">
        <v>160</v>
      </c>
      <c r="B295" s="31" t="s">
        <v>982</v>
      </c>
      <c r="C295" s="31" t="s">
        <v>983</v>
      </c>
      <c r="D295" s="31" t="s">
        <v>984</v>
      </c>
      <c r="E295" s="31" t="s">
        <v>28</v>
      </c>
      <c r="F295" s="20" t="s">
        <v>16</v>
      </c>
      <c r="G295" s="1" t="s">
        <v>17</v>
      </c>
      <c r="H295" s="2">
        <v>1.1000000000000001</v>
      </c>
      <c r="I295" s="8">
        <v>2</v>
      </c>
      <c r="J295" s="34" t="s">
        <v>4696</v>
      </c>
      <c r="K295" s="1">
        <v>287.75</v>
      </c>
      <c r="L295" s="31"/>
      <c r="M295" s="2"/>
      <c r="N295" s="2">
        <f t="shared" si="10"/>
        <v>287.75</v>
      </c>
      <c r="O295" s="2">
        <f t="shared" si="9"/>
        <v>2.5691964285714284</v>
      </c>
      <c r="P295" s="1" t="s">
        <v>49</v>
      </c>
    </row>
    <row r="296" spans="1:16" x14ac:dyDescent="0.25">
      <c r="A296" s="33"/>
      <c r="B296" s="33"/>
      <c r="C296" s="33"/>
      <c r="D296" s="33"/>
      <c r="E296" s="33"/>
      <c r="F296" s="20" t="s">
        <v>16</v>
      </c>
      <c r="G296" s="1" t="s">
        <v>14</v>
      </c>
      <c r="H296" s="2">
        <v>0</v>
      </c>
      <c r="I296" s="8">
        <v>1</v>
      </c>
      <c r="J296" s="35"/>
      <c r="K296" s="1"/>
      <c r="L296" s="33"/>
      <c r="M296" s="2"/>
      <c r="N296" s="19">
        <f t="shared" si="10"/>
        <v>0</v>
      </c>
      <c r="O296" s="19">
        <f t="shared" si="9"/>
        <v>0</v>
      </c>
      <c r="P296" s="1" t="s">
        <v>24</v>
      </c>
    </row>
    <row r="297" spans="1:16" x14ac:dyDescent="0.25">
      <c r="A297" s="31" t="s">
        <v>160</v>
      </c>
      <c r="B297" s="31" t="s">
        <v>985</v>
      </c>
      <c r="C297" s="31" t="s">
        <v>986</v>
      </c>
      <c r="D297" s="31" t="s">
        <v>987</v>
      </c>
      <c r="E297" s="31" t="s">
        <v>43</v>
      </c>
      <c r="F297" s="20" t="s">
        <v>16</v>
      </c>
      <c r="G297" s="1" t="s">
        <v>17</v>
      </c>
      <c r="H297" s="2">
        <v>1.1000000000000001</v>
      </c>
      <c r="I297" s="8">
        <v>2</v>
      </c>
      <c r="J297" s="34" t="s">
        <v>4696</v>
      </c>
      <c r="K297" s="1">
        <v>160.47999999999999</v>
      </c>
      <c r="L297" s="31"/>
      <c r="M297" s="2"/>
      <c r="N297" s="2">
        <f t="shared" si="10"/>
        <v>160.47999999999999</v>
      </c>
      <c r="O297" s="2">
        <f t="shared" si="9"/>
        <v>1.4328571428571428</v>
      </c>
      <c r="P297" s="1" t="s">
        <v>117</v>
      </c>
    </row>
    <row r="298" spans="1:16" x14ac:dyDescent="0.25">
      <c r="A298" s="33"/>
      <c r="B298" s="33"/>
      <c r="C298" s="33"/>
      <c r="D298" s="33"/>
      <c r="E298" s="33"/>
      <c r="F298" s="20" t="s">
        <v>16</v>
      </c>
      <c r="G298" s="1" t="s">
        <v>14</v>
      </c>
      <c r="H298" s="2">
        <v>0</v>
      </c>
      <c r="I298" s="8">
        <v>1</v>
      </c>
      <c r="J298" s="35"/>
      <c r="K298" s="1"/>
      <c r="L298" s="33"/>
      <c r="M298" s="2"/>
      <c r="N298" s="19">
        <f t="shared" si="10"/>
        <v>0</v>
      </c>
      <c r="O298" s="19">
        <f t="shared" si="9"/>
        <v>0</v>
      </c>
      <c r="P298" s="1" t="s">
        <v>24</v>
      </c>
    </row>
    <row r="299" spans="1:16" x14ac:dyDescent="0.25">
      <c r="A299" s="31" t="s">
        <v>160</v>
      </c>
      <c r="B299" s="31" t="s">
        <v>988</v>
      </c>
      <c r="C299" s="31" t="s">
        <v>989</v>
      </c>
      <c r="D299" s="31" t="s">
        <v>990</v>
      </c>
      <c r="E299" s="31" t="s">
        <v>28</v>
      </c>
      <c r="F299" s="20" t="s">
        <v>16</v>
      </c>
      <c r="G299" s="1" t="s">
        <v>17</v>
      </c>
      <c r="H299" s="2">
        <v>1.1000000000000001</v>
      </c>
      <c r="I299" s="8">
        <v>1</v>
      </c>
      <c r="J299" s="34" t="s">
        <v>4696</v>
      </c>
      <c r="K299" s="1">
        <v>287.75</v>
      </c>
      <c r="L299" s="31"/>
      <c r="M299" s="2"/>
      <c r="N299" s="2">
        <f t="shared" si="10"/>
        <v>287.75</v>
      </c>
      <c r="O299" s="2">
        <f t="shared" si="9"/>
        <v>2.5691964285714284</v>
      </c>
      <c r="P299" s="1" t="s">
        <v>52</v>
      </c>
    </row>
    <row r="300" spans="1:16" x14ac:dyDescent="0.25">
      <c r="A300" s="33"/>
      <c r="B300" s="33"/>
      <c r="C300" s="33"/>
      <c r="D300" s="33"/>
      <c r="E300" s="33"/>
      <c r="F300" s="20" t="s">
        <v>16</v>
      </c>
      <c r="G300" s="1" t="s">
        <v>14</v>
      </c>
      <c r="H300" s="2">
        <v>0</v>
      </c>
      <c r="I300" s="8">
        <v>1</v>
      </c>
      <c r="J300" s="35"/>
      <c r="K300" s="1"/>
      <c r="L300" s="33"/>
      <c r="M300" s="2"/>
      <c r="N300" s="19">
        <f t="shared" si="10"/>
        <v>0</v>
      </c>
      <c r="O300" s="19">
        <f t="shared" si="9"/>
        <v>0</v>
      </c>
      <c r="P300" s="1" t="s">
        <v>24</v>
      </c>
    </row>
    <row r="301" spans="1:16" x14ac:dyDescent="0.25">
      <c r="A301" s="31" t="s">
        <v>160</v>
      </c>
      <c r="B301" s="31" t="s">
        <v>991</v>
      </c>
      <c r="C301" s="31" t="s">
        <v>992</v>
      </c>
      <c r="D301" s="31" t="s">
        <v>993</v>
      </c>
      <c r="E301" s="31" t="s">
        <v>28</v>
      </c>
      <c r="F301" s="20" t="s">
        <v>16</v>
      </c>
      <c r="G301" s="1" t="s">
        <v>17</v>
      </c>
      <c r="H301" s="2">
        <v>1.1000000000000001</v>
      </c>
      <c r="I301" s="8">
        <v>2</v>
      </c>
      <c r="J301" s="34" t="s">
        <v>4696</v>
      </c>
      <c r="K301" s="1">
        <v>287.75</v>
      </c>
      <c r="L301" s="31"/>
      <c r="M301" s="2"/>
      <c r="N301" s="2">
        <f t="shared" si="10"/>
        <v>287.75</v>
      </c>
      <c r="O301" s="2">
        <f t="shared" si="9"/>
        <v>2.5691964285714284</v>
      </c>
      <c r="P301" s="1" t="s">
        <v>102</v>
      </c>
    </row>
    <row r="302" spans="1:16" x14ac:dyDescent="0.25">
      <c r="A302" s="33"/>
      <c r="B302" s="33"/>
      <c r="C302" s="33"/>
      <c r="D302" s="33"/>
      <c r="E302" s="33"/>
      <c r="F302" s="20" t="s">
        <v>16</v>
      </c>
      <c r="G302" s="1" t="s">
        <v>14</v>
      </c>
      <c r="H302" s="2">
        <v>0</v>
      </c>
      <c r="I302" s="8">
        <v>1</v>
      </c>
      <c r="J302" s="35"/>
      <c r="K302" s="1"/>
      <c r="L302" s="33"/>
      <c r="M302" s="2"/>
      <c r="N302" s="19">
        <f t="shared" si="10"/>
        <v>0</v>
      </c>
      <c r="O302" s="19">
        <f t="shared" si="9"/>
        <v>0</v>
      </c>
      <c r="P302" s="1" t="s">
        <v>24</v>
      </c>
    </row>
    <row r="303" spans="1:16" x14ac:dyDescent="0.25">
      <c r="A303" s="31" t="s">
        <v>160</v>
      </c>
      <c r="B303" s="31" t="s">
        <v>994</v>
      </c>
      <c r="C303" s="31" t="s">
        <v>995</v>
      </c>
      <c r="D303" s="31" t="s">
        <v>996</v>
      </c>
      <c r="E303" s="31" t="s">
        <v>28</v>
      </c>
      <c r="F303" s="20" t="s">
        <v>16</v>
      </c>
      <c r="G303" s="1" t="s">
        <v>17</v>
      </c>
      <c r="H303" s="2">
        <v>1.1000000000000001</v>
      </c>
      <c r="I303" s="8">
        <v>2</v>
      </c>
      <c r="J303" s="34" t="s">
        <v>4696</v>
      </c>
      <c r="K303" s="1">
        <v>287.75</v>
      </c>
      <c r="L303" s="31"/>
      <c r="M303" s="2"/>
      <c r="N303" s="2">
        <f t="shared" si="10"/>
        <v>287.75</v>
      </c>
      <c r="O303" s="2">
        <f t="shared" si="9"/>
        <v>2.5691964285714284</v>
      </c>
      <c r="P303" s="1" t="s">
        <v>18</v>
      </c>
    </row>
    <row r="304" spans="1:16" x14ac:dyDescent="0.25">
      <c r="A304" s="33"/>
      <c r="B304" s="33"/>
      <c r="C304" s="33"/>
      <c r="D304" s="33"/>
      <c r="E304" s="33"/>
      <c r="F304" s="20" t="s">
        <v>16</v>
      </c>
      <c r="G304" s="1" t="s">
        <v>14</v>
      </c>
      <c r="H304" s="2">
        <v>0</v>
      </c>
      <c r="I304" s="8">
        <v>1</v>
      </c>
      <c r="J304" s="35"/>
      <c r="K304" s="1"/>
      <c r="L304" s="33"/>
      <c r="M304" s="2"/>
      <c r="N304" s="19">
        <f t="shared" si="10"/>
        <v>0</v>
      </c>
      <c r="O304" s="19">
        <f t="shared" si="9"/>
        <v>0</v>
      </c>
      <c r="P304" s="1" t="s">
        <v>24</v>
      </c>
    </row>
    <row r="305" spans="1:16" x14ac:dyDescent="0.25">
      <c r="A305" s="20" t="s">
        <v>160</v>
      </c>
      <c r="B305" s="20" t="s">
        <v>1003</v>
      </c>
      <c r="C305" s="20" t="s">
        <v>1004</v>
      </c>
      <c r="D305" s="20" t="s">
        <v>1005</v>
      </c>
      <c r="E305" s="20" t="s">
        <v>15</v>
      </c>
      <c r="F305" s="20" t="s">
        <v>16</v>
      </c>
      <c r="G305" s="1" t="s">
        <v>95</v>
      </c>
      <c r="H305" s="2">
        <v>0.77</v>
      </c>
      <c r="I305" s="8">
        <v>1</v>
      </c>
      <c r="J305" s="29"/>
      <c r="K305" s="1"/>
      <c r="L305" s="20" t="s">
        <v>4180</v>
      </c>
      <c r="M305" s="2">
        <v>224.00399999999999</v>
      </c>
      <c r="N305" s="2">
        <f t="shared" si="10"/>
        <v>224.00399999999999</v>
      </c>
      <c r="O305" s="2">
        <f t="shared" si="9"/>
        <v>2.0000357142857141</v>
      </c>
      <c r="P305" s="1" t="s">
        <v>182</v>
      </c>
    </row>
    <row r="306" spans="1:16" x14ac:dyDescent="0.25">
      <c r="A306" s="20" t="s">
        <v>160</v>
      </c>
      <c r="B306" s="20" t="s">
        <v>1009</v>
      </c>
      <c r="C306" s="20" t="s">
        <v>1010</v>
      </c>
      <c r="D306" s="20" t="s">
        <v>1011</v>
      </c>
      <c r="E306" s="20" t="s">
        <v>28</v>
      </c>
      <c r="F306" s="20" t="s">
        <v>16</v>
      </c>
      <c r="G306" s="1" t="s">
        <v>17</v>
      </c>
      <c r="H306" s="2">
        <v>1.1000000000000001</v>
      </c>
      <c r="I306" s="8">
        <v>1</v>
      </c>
      <c r="J306" s="29" t="s">
        <v>4696</v>
      </c>
      <c r="K306" s="1">
        <v>75.52</v>
      </c>
      <c r="L306" s="20" t="s">
        <v>4295</v>
      </c>
      <c r="M306" s="2">
        <v>1.5</v>
      </c>
      <c r="N306" s="2">
        <f t="shared" si="10"/>
        <v>77.02</v>
      </c>
      <c r="O306" s="2">
        <f t="shared" si="9"/>
        <v>0.68767857142857136</v>
      </c>
      <c r="P306" s="1" t="s">
        <v>182</v>
      </c>
    </row>
    <row r="307" spans="1:16" x14ac:dyDescent="0.25">
      <c r="A307" s="31" t="s">
        <v>160</v>
      </c>
      <c r="B307" s="31" t="s">
        <v>1012</v>
      </c>
      <c r="C307" s="31" t="s">
        <v>1013</v>
      </c>
      <c r="D307" s="31" t="s">
        <v>1014</v>
      </c>
      <c r="E307" s="31" t="s">
        <v>28</v>
      </c>
      <c r="F307" s="20" t="s">
        <v>16</v>
      </c>
      <c r="G307" s="1" t="s">
        <v>17</v>
      </c>
      <c r="H307" s="2">
        <v>1.1000000000000001</v>
      </c>
      <c r="I307" s="8">
        <v>3</v>
      </c>
      <c r="J307" s="34" t="s">
        <v>4696</v>
      </c>
      <c r="K307" s="1">
        <v>113.28</v>
      </c>
      <c r="L307" s="20" t="s">
        <v>4296</v>
      </c>
      <c r="M307" s="2">
        <v>132.072</v>
      </c>
      <c r="N307" s="2">
        <f t="shared" si="10"/>
        <v>245.352</v>
      </c>
      <c r="O307" s="2">
        <f t="shared" si="9"/>
        <v>2.1906428571428571</v>
      </c>
      <c r="P307" s="1" t="s">
        <v>34</v>
      </c>
    </row>
    <row r="308" spans="1:16" x14ac:dyDescent="0.25">
      <c r="A308" s="33"/>
      <c r="B308" s="33"/>
      <c r="C308" s="33"/>
      <c r="D308" s="33"/>
      <c r="E308" s="33"/>
      <c r="F308" s="20" t="s">
        <v>16</v>
      </c>
      <c r="G308" s="1" t="s">
        <v>14</v>
      </c>
      <c r="H308" s="2">
        <v>0</v>
      </c>
      <c r="I308" s="8">
        <v>1</v>
      </c>
      <c r="J308" s="35"/>
      <c r="K308" s="1"/>
      <c r="L308" s="20"/>
      <c r="M308" s="2"/>
      <c r="N308" s="19">
        <f t="shared" si="10"/>
        <v>0</v>
      </c>
      <c r="O308" s="19">
        <f t="shared" si="9"/>
        <v>0</v>
      </c>
      <c r="P308" s="1" t="s">
        <v>24</v>
      </c>
    </row>
    <row r="309" spans="1:16" x14ac:dyDescent="0.25">
      <c r="A309" s="20" t="s">
        <v>160</v>
      </c>
      <c r="B309" s="20" t="s">
        <v>1015</v>
      </c>
      <c r="C309" s="20" t="s">
        <v>1016</v>
      </c>
      <c r="D309" s="20" t="s">
        <v>1017</v>
      </c>
      <c r="E309" s="20" t="s">
        <v>20</v>
      </c>
      <c r="F309" s="20" t="s">
        <v>16</v>
      </c>
      <c r="G309" s="1" t="s">
        <v>17</v>
      </c>
      <c r="H309" s="2">
        <v>1.1000000000000001</v>
      </c>
      <c r="I309" s="8">
        <v>2</v>
      </c>
      <c r="J309" s="29"/>
      <c r="K309" s="1"/>
      <c r="L309" s="20" t="s">
        <v>4767</v>
      </c>
      <c r="M309" s="2">
        <v>86.256</v>
      </c>
      <c r="N309" s="2">
        <f t="shared" si="10"/>
        <v>86.256</v>
      </c>
      <c r="O309" s="2">
        <f t="shared" si="9"/>
        <v>0.77014285714285713</v>
      </c>
      <c r="P309" s="1" t="s">
        <v>19</v>
      </c>
    </row>
    <row r="310" spans="1:16" x14ac:dyDescent="0.25">
      <c r="A310" s="20" t="s">
        <v>160</v>
      </c>
      <c r="B310" s="20" t="s">
        <v>1018</v>
      </c>
      <c r="C310" s="20" t="s">
        <v>1019</v>
      </c>
      <c r="D310" s="20" t="s">
        <v>1020</v>
      </c>
      <c r="E310" s="20" t="s">
        <v>28</v>
      </c>
      <c r="F310" s="20" t="s">
        <v>16</v>
      </c>
      <c r="G310" s="1" t="s">
        <v>17</v>
      </c>
      <c r="H310" s="2">
        <v>1.1000000000000001</v>
      </c>
      <c r="I310" s="8">
        <v>1</v>
      </c>
      <c r="J310" s="29" t="s">
        <v>4696</v>
      </c>
      <c r="K310" s="1">
        <v>287.75</v>
      </c>
      <c r="L310" s="20" t="s">
        <v>4297</v>
      </c>
      <c r="M310" s="2">
        <v>42</v>
      </c>
      <c r="N310" s="2">
        <f t="shared" si="10"/>
        <v>329.75</v>
      </c>
      <c r="O310" s="2">
        <f t="shared" si="9"/>
        <v>2.9441964285714284</v>
      </c>
      <c r="P310" s="1" t="s">
        <v>31</v>
      </c>
    </row>
    <row r="311" spans="1:16" x14ac:dyDescent="0.25">
      <c r="A311" s="20" t="s">
        <v>160</v>
      </c>
      <c r="B311" s="20" t="s">
        <v>1021</v>
      </c>
      <c r="C311" s="20" t="s">
        <v>1022</v>
      </c>
      <c r="D311" s="20" t="s">
        <v>1023</v>
      </c>
      <c r="E311" s="20" t="s">
        <v>15</v>
      </c>
      <c r="F311" s="20" t="s">
        <v>16</v>
      </c>
      <c r="G311" s="1" t="s">
        <v>98</v>
      </c>
      <c r="H311" s="2">
        <v>0.66</v>
      </c>
      <c r="I311" s="8">
        <v>1</v>
      </c>
      <c r="J311" s="29"/>
      <c r="K311" s="1"/>
      <c r="L311" s="20" t="s">
        <v>4327</v>
      </c>
      <c r="M311" s="2"/>
      <c r="N311" s="19">
        <f t="shared" si="10"/>
        <v>0</v>
      </c>
      <c r="O311" s="19">
        <f t="shared" si="9"/>
        <v>0</v>
      </c>
      <c r="P311" s="1" t="s">
        <v>182</v>
      </c>
    </row>
    <row r="312" spans="1:16" x14ac:dyDescent="0.25">
      <c r="A312" s="31" t="s">
        <v>160</v>
      </c>
      <c r="B312" s="31" t="s">
        <v>1024</v>
      </c>
      <c r="C312" s="31" t="s">
        <v>1025</v>
      </c>
      <c r="D312" s="31" t="s">
        <v>1026</v>
      </c>
      <c r="E312" s="31" t="s">
        <v>28</v>
      </c>
      <c r="F312" s="20" t="s">
        <v>16</v>
      </c>
      <c r="G312" s="1" t="s">
        <v>17</v>
      </c>
      <c r="H312" s="2">
        <v>1.1000000000000001</v>
      </c>
      <c r="I312" s="8">
        <v>1</v>
      </c>
      <c r="J312" s="34" t="s">
        <v>4696</v>
      </c>
      <c r="K312" s="1">
        <v>63.72</v>
      </c>
      <c r="L312" s="31"/>
      <c r="M312" s="2"/>
      <c r="N312" s="2">
        <f t="shared" si="10"/>
        <v>63.72</v>
      </c>
      <c r="O312" s="2">
        <f t="shared" si="9"/>
        <v>0.56892857142857145</v>
      </c>
      <c r="P312" s="1" t="s">
        <v>182</v>
      </c>
    </row>
    <row r="313" spans="1:16" x14ac:dyDescent="0.25">
      <c r="A313" s="33"/>
      <c r="B313" s="33"/>
      <c r="C313" s="33"/>
      <c r="D313" s="33"/>
      <c r="E313" s="33"/>
      <c r="F313" s="20" t="s">
        <v>16</v>
      </c>
      <c r="G313" s="1" t="s">
        <v>14</v>
      </c>
      <c r="H313" s="2">
        <v>0</v>
      </c>
      <c r="I313" s="8">
        <v>1</v>
      </c>
      <c r="J313" s="35"/>
      <c r="K313" s="1"/>
      <c r="L313" s="33"/>
      <c r="M313" s="2"/>
      <c r="N313" s="19">
        <f t="shared" si="10"/>
        <v>0</v>
      </c>
      <c r="O313" s="19">
        <f t="shared" si="9"/>
        <v>0</v>
      </c>
      <c r="P313" s="1" t="s">
        <v>24</v>
      </c>
    </row>
    <row r="314" spans="1:16" x14ac:dyDescent="0.25">
      <c r="A314" s="31" t="s">
        <v>160</v>
      </c>
      <c r="B314" s="31" t="s">
        <v>1027</v>
      </c>
      <c r="C314" s="31" t="s">
        <v>1028</v>
      </c>
      <c r="D314" s="31" t="s">
        <v>1029</v>
      </c>
      <c r="E314" s="31" t="s">
        <v>28</v>
      </c>
      <c r="F314" s="20" t="s">
        <v>16</v>
      </c>
      <c r="G314" s="1" t="s">
        <v>17</v>
      </c>
      <c r="H314" s="2">
        <v>1.1000000000000001</v>
      </c>
      <c r="I314" s="8">
        <v>2</v>
      </c>
      <c r="J314" s="34" t="s">
        <v>4696</v>
      </c>
      <c r="K314" s="1">
        <v>287.75</v>
      </c>
      <c r="L314" s="20" t="s">
        <v>4298</v>
      </c>
      <c r="M314" s="2">
        <v>120.91200000000001</v>
      </c>
      <c r="N314" s="2">
        <f t="shared" si="10"/>
        <v>408.66200000000003</v>
      </c>
      <c r="O314" s="2">
        <f t="shared" si="9"/>
        <v>3.6487678571428575</v>
      </c>
      <c r="P314" s="1" t="s">
        <v>116</v>
      </c>
    </row>
    <row r="315" spans="1:16" x14ac:dyDescent="0.25">
      <c r="A315" s="33"/>
      <c r="B315" s="33"/>
      <c r="C315" s="33"/>
      <c r="D315" s="33"/>
      <c r="E315" s="33"/>
      <c r="F315" s="20" t="s">
        <v>16</v>
      </c>
      <c r="G315" s="1" t="s">
        <v>14</v>
      </c>
      <c r="H315" s="2">
        <v>0</v>
      </c>
      <c r="I315" s="8">
        <v>1</v>
      </c>
      <c r="J315" s="35"/>
      <c r="K315" s="1"/>
      <c r="L315" s="20"/>
      <c r="M315" s="2"/>
      <c r="N315" s="19">
        <f t="shared" si="10"/>
        <v>0</v>
      </c>
      <c r="O315" s="19">
        <f t="shared" si="9"/>
        <v>0</v>
      </c>
      <c r="P315" s="1" t="s">
        <v>24</v>
      </c>
    </row>
    <row r="316" spans="1:16" x14ac:dyDescent="0.25">
      <c r="A316" s="31" t="s">
        <v>160</v>
      </c>
      <c r="B316" s="31" t="s">
        <v>1036</v>
      </c>
      <c r="C316" s="31" t="s">
        <v>1037</v>
      </c>
      <c r="D316" s="31" t="s">
        <v>1038</v>
      </c>
      <c r="E316" s="31" t="s">
        <v>28</v>
      </c>
      <c r="F316" s="20" t="s">
        <v>16</v>
      </c>
      <c r="G316" s="1" t="s">
        <v>17</v>
      </c>
      <c r="H316" s="2">
        <v>1.1000000000000001</v>
      </c>
      <c r="I316" s="8">
        <v>2</v>
      </c>
      <c r="J316" s="34" t="s">
        <v>4696</v>
      </c>
      <c r="K316" s="1">
        <v>287.75</v>
      </c>
      <c r="L316" s="20" t="s">
        <v>4299</v>
      </c>
      <c r="M316" s="2">
        <v>15.803999999999998</v>
      </c>
      <c r="N316" s="2">
        <f t="shared" si="10"/>
        <v>303.55399999999997</v>
      </c>
      <c r="O316" s="2">
        <f t="shared" si="9"/>
        <v>2.7103035714285713</v>
      </c>
      <c r="P316" s="1" t="s">
        <v>49</v>
      </c>
    </row>
    <row r="317" spans="1:16" x14ac:dyDescent="0.25">
      <c r="A317" s="33"/>
      <c r="B317" s="33"/>
      <c r="C317" s="33"/>
      <c r="D317" s="33"/>
      <c r="E317" s="33"/>
      <c r="F317" s="20" t="s">
        <v>16</v>
      </c>
      <c r="G317" s="1" t="s">
        <v>14</v>
      </c>
      <c r="H317" s="2">
        <v>0</v>
      </c>
      <c r="I317" s="8">
        <v>1</v>
      </c>
      <c r="J317" s="35"/>
      <c r="K317" s="1"/>
      <c r="L317" s="20"/>
      <c r="M317" s="2"/>
      <c r="N317" s="19">
        <f t="shared" si="10"/>
        <v>0</v>
      </c>
      <c r="O317" s="19">
        <f t="shared" si="9"/>
        <v>0</v>
      </c>
      <c r="P317" s="1" t="s">
        <v>24</v>
      </c>
    </row>
    <row r="318" spans="1:16" x14ac:dyDescent="0.25">
      <c r="A318" s="20" t="s">
        <v>160</v>
      </c>
      <c r="B318" s="20" t="s">
        <v>1048</v>
      </c>
      <c r="C318" s="20" t="s">
        <v>1049</v>
      </c>
      <c r="D318" s="20" t="s">
        <v>1050</v>
      </c>
      <c r="E318" s="20" t="s">
        <v>20</v>
      </c>
      <c r="F318" s="20" t="s">
        <v>16</v>
      </c>
      <c r="G318" s="1" t="s">
        <v>17</v>
      </c>
      <c r="H318" s="2">
        <v>1.1000000000000001</v>
      </c>
      <c r="I318" s="8">
        <v>3</v>
      </c>
      <c r="J318" s="29"/>
      <c r="K318" s="1"/>
      <c r="L318" s="20" t="s">
        <v>4523</v>
      </c>
      <c r="M318" s="2">
        <v>226.5</v>
      </c>
      <c r="N318" s="2">
        <f t="shared" si="10"/>
        <v>226.5</v>
      </c>
      <c r="O318" s="2">
        <f t="shared" si="9"/>
        <v>2.0223214285714284</v>
      </c>
      <c r="P318" s="1" t="s">
        <v>113</v>
      </c>
    </row>
    <row r="319" spans="1:16" x14ac:dyDescent="0.25">
      <c r="A319" s="20" t="s">
        <v>160</v>
      </c>
      <c r="B319" s="20" t="s">
        <v>1051</v>
      </c>
      <c r="C319" s="20" t="s">
        <v>1052</v>
      </c>
      <c r="D319" s="20" t="s">
        <v>1053</v>
      </c>
      <c r="E319" s="20" t="s">
        <v>15</v>
      </c>
      <c r="F319" s="20" t="s">
        <v>16</v>
      </c>
      <c r="G319" s="1" t="s">
        <v>17</v>
      </c>
      <c r="H319" s="2">
        <v>1.1000000000000001</v>
      </c>
      <c r="I319" s="8">
        <v>2</v>
      </c>
      <c r="J319" s="29"/>
      <c r="K319" s="1"/>
      <c r="L319" s="20" t="s">
        <v>4524</v>
      </c>
      <c r="M319" s="2">
        <v>3</v>
      </c>
      <c r="N319" s="2">
        <f t="shared" si="10"/>
        <v>3</v>
      </c>
      <c r="O319" s="2">
        <f t="shared" si="9"/>
        <v>2.6785714285714284E-2</v>
      </c>
      <c r="P319" s="1" t="s">
        <v>32</v>
      </c>
    </row>
    <row r="320" spans="1:16" x14ac:dyDescent="0.25">
      <c r="A320" s="31" t="s">
        <v>160</v>
      </c>
      <c r="B320" s="31" t="s">
        <v>1054</v>
      </c>
      <c r="C320" s="31" t="s">
        <v>1055</v>
      </c>
      <c r="D320" s="31" t="s">
        <v>1056</v>
      </c>
      <c r="E320" s="31" t="s">
        <v>28</v>
      </c>
      <c r="F320" s="20" t="s">
        <v>16</v>
      </c>
      <c r="G320" s="1" t="s">
        <v>11</v>
      </c>
      <c r="H320" s="2">
        <v>10</v>
      </c>
      <c r="I320" s="8">
        <v>1</v>
      </c>
      <c r="J320" s="34" t="s">
        <v>4484</v>
      </c>
      <c r="K320" s="1">
        <v>682</v>
      </c>
      <c r="L320" s="20" t="s">
        <v>4300</v>
      </c>
      <c r="M320" s="2">
        <v>16.5</v>
      </c>
      <c r="N320" s="2">
        <f t="shared" si="10"/>
        <v>698.5</v>
      </c>
      <c r="O320" s="2">
        <f t="shared" si="9"/>
        <v>6.2366071428571432</v>
      </c>
      <c r="P320" s="1" t="s">
        <v>99</v>
      </c>
    </row>
    <row r="321" spans="1:16" x14ac:dyDescent="0.25">
      <c r="A321" s="32"/>
      <c r="B321" s="32"/>
      <c r="C321" s="32"/>
      <c r="D321" s="32"/>
      <c r="E321" s="32"/>
      <c r="F321" s="20" t="s">
        <v>16</v>
      </c>
      <c r="G321" s="1" t="s">
        <v>14</v>
      </c>
      <c r="H321" s="2">
        <v>0</v>
      </c>
      <c r="I321" s="8">
        <v>1</v>
      </c>
      <c r="J321" s="36"/>
      <c r="K321" s="1"/>
      <c r="L321" s="31"/>
      <c r="M321" s="2"/>
      <c r="N321" s="19">
        <f t="shared" si="10"/>
        <v>0</v>
      </c>
      <c r="O321" s="19">
        <f t="shared" si="9"/>
        <v>0</v>
      </c>
      <c r="P321" s="1" t="s">
        <v>12</v>
      </c>
    </row>
    <row r="322" spans="1:16" x14ac:dyDescent="0.25">
      <c r="A322" s="33"/>
      <c r="B322" s="33"/>
      <c r="C322" s="33"/>
      <c r="D322" s="33"/>
      <c r="E322" s="33"/>
      <c r="F322" s="20" t="s">
        <v>16</v>
      </c>
      <c r="G322" s="1" t="s">
        <v>135</v>
      </c>
      <c r="H322" s="2">
        <v>0.1</v>
      </c>
      <c r="I322" s="8">
        <v>1</v>
      </c>
      <c r="J322" s="35"/>
      <c r="K322" s="1"/>
      <c r="L322" s="33"/>
      <c r="M322" s="2"/>
      <c r="N322" s="19">
        <f t="shared" si="10"/>
        <v>0</v>
      </c>
      <c r="O322" s="19">
        <f t="shared" si="9"/>
        <v>0</v>
      </c>
      <c r="P322" s="1" t="s">
        <v>30</v>
      </c>
    </row>
    <row r="323" spans="1:16" x14ac:dyDescent="0.25">
      <c r="A323" s="20" t="s">
        <v>160</v>
      </c>
      <c r="B323" s="20" t="s">
        <v>1057</v>
      </c>
      <c r="C323" s="20" t="s">
        <v>1058</v>
      </c>
      <c r="D323" s="20" t="s">
        <v>1059</v>
      </c>
      <c r="E323" s="20" t="s">
        <v>15</v>
      </c>
      <c r="F323" s="20" t="s">
        <v>130</v>
      </c>
      <c r="G323" s="1" t="s">
        <v>105</v>
      </c>
      <c r="H323" s="2">
        <v>8</v>
      </c>
      <c r="I323" s="8">
        <v>1</v>
      </c>
      <c r="J323" s="29"/>
      <c r="K323" s="1"/>
      <c r="L323" s="20" t="s">
        <v>4525</v>
      </c>
      <c r="M323" s="2">
        <v>124.5</v>
      </c>
      <c r="N323" s="2">
        <f t="shared" si="10"/>
        <v>124.5</v>
      </c>
      <c r="O323" s="2">
        <f t="shared" ref="O323:O386" si="11">N323/112</f>
        <v>1.1116071428571428</v>
      </c>
      <c r="P323" s="1" t="s">
        <v>24</v>
      </c>
    </row>
    <row r="324" spans="1:16" x14ac:dyDescent="0.25">
      <c r="A324" s="31" t="s">
        <v>160</v>
      </c>
      <c r="B324" s="31" t="s">
        <v>1060</v>
      </c>
      <c r="C324" s="31" t="s">
        <v>1061</v>
      </c>
      <c r="D324" s="31" t="s">
        <v>1062</v>
      </c>
      <c r="E324" s="31" t="s">
        <v>15</v>
      </c>
      <c r="F324" s="20" t="s">
        <v>16</v>
      </c>
      <c r="G324" s="1" t="s">
        <v>11</v>
      </c>
      <c r="H324" s="2">
        <v>10</v>
      </c>
      <c r="I324" s="8">
        <v>1</v>
      </c>
      <c r="J324" s="34"/>
      <c r="K324" s="1"/>
      <c r="L324" s="31" t="s">
        <v>4526</v>
      </c>
      <c r="M324" s="2">
        <v>22.5</v>
      </c>
      <c r="N324" s="2">
        <f t="shared" si="10"/>
        <v>22.5</v>
      </c>
      <c r="O324" s="2">
        <f t="shared" si="11"/>
        <v>0.20089285714285715</v>
      </c>
      <c r="P324" s="1" t="s">
        <v>12</v>
      </c>
    </row>
    <row r="325" spans="1:16" x14ac:dyDescent="0.25">
      <c r="A325" s="32"/>
      <c r="B325" s="32"/>
      <c r="C325" s="32"/>
      <c r="D325" s="32"/>
      <c r="E325" s="32"/>
      <c r="F325" s="20" t="s">
        <v>16</v>
      </c>
      <c r="G325" s="1" t="s">
        <v>105</v>
      </c>
      <c r="H325" s="2">
        <v>8</v>
      </c>
      <c r="I325" s="8">
        <v>1</v>
      </c>
      <c r="J325" s="36"/>
      <c r="K325" s="1"/>
      <c r="L325" s="32"/>
      <c r="M325" s="2">
        <v>0</v>
      </c>
      <c r="N325" s="19">
        <f t="shared" si="10"/>
        <v>0</v>
      </c>
      <c r="O325" s="19">
        <f t="shared" si="11"/>
        <v>0</v>
      </c>
      <c r="P325" s="1" t="s">
        <v>12</v>
      </c>
    </row>
    <row r="326" spans="1:16" x14ac:dyDescent="0.25">
      <c r="A326" s="32"/>
      <c r="B326" s="32"/>
      <c r="C326" s="32"/>
      <c r="D326" s="32"/>
      <c r="E326" s="32"/>
      <c r="F326" s="20" t="s">
        <v>16</v>
      </c>
      <c r="G326" s="1" t="s">
        <v>98</v>
      </c>
      <c r="H326" s="2">
        <v>0.66</v>
      </c>
      <c r="I326" s="8">
        <v>1</v>
      </c>
      <c r="J326" s="36"/>
      <c r="K326" s="1"/>
      <c r="L326" s="32"/>
      <c r="M326" s="2">
        <v>0</v>
      </c>
      <c r="N326" s="19">
        <f t="shared" si="10"/>
        <v>0</v>
      </c>
      <c r="O326" s="19">
        <f t="shared" si="11"/>
        <v>0</v>
      </c>
      <c r="P326" s="1" t="s">
        <v>12</v>
      </c>
    </row>
    <row r="327" spans="1:16" x14ac:dyDescent="0.25">
      <c r="A327" s="33"/>
      <c r="B327" s="33"/>
      <c r="C327" s="33"/>
      <c r="D327" s="33"/>
      <c r="E327" s="33"/>
      <c r="F327" s="20" t="s">
        <v>16</v>
      </c>
      <c r="G327" s="1" t="s">
        <v>17</v>
      </c>
      <c r="H327" s="2">
        <v>1.1000000000000001</v>
      </c>
      <c r="I327" s="8">
        <v>1</v>
      </c>
      <c r="J327" s="35"/>
      <c r="K327" s="1"/>
      <c r="L327" s="33"/>
      <c r="M327" s="2">
        <v>0</v>
      </c>
      <c r="N327" s="19">
        <f t="shared" si="10"/>
        <v>0</v>
      </c>
      <c r="O327" s="19">
        <f t="shared" si="11"/>
        <v>0</v>
      </c>
      <c r="P327" s="1" t="s">
        <v>12</v>
      </c>
    </row>
    <row r="328" spans="1:16" x14ac:dyDescent="0.25">
      <c r="A328" s="20" t="s">
        <v>160</v>
      </c>
      <c r="B328" s="20" t="s">
        <v>1063</v>
      </c>
      <c r="C328" s="20" t="s">
        <v>1064</v>
      </c>
      <c r="D328" s="20" t="s">
        <v>1065</v>
      </c>
      <c r="E328" s="20" t="s">
        <v>15</v>
      </c>
      <c r="F328" s="20" t="s">
        <v>16</v>
      </c>
      <c r="G328" s="1" t="s">
        <v>105</v>
      </c>
      <c r="H328" s="2">
        <v>8</v>
      </c>
      <c r="I328" s="8">
        <v>1</v>
      </c>
      <c r="J328" s="29"/>
      <c r="K328" s="1"/>
      <c r="L328" s="20" t="s">
        <v>4527</v>
      </c>
      <c r="M328" s="2">
        <v>114</v>
      </c>
      <c r="N328" s="2">
        <f t="shared" si="10"/>
        <v>114</v>
      </c>
      <c r="O328" s="2">
        <f t="shared" si="11"/>
        <v>1.0178571428571428</v>
      </c>
      <c r="P328" s="1" t="s">
        <v>24</v>
      </c>
    </row>
    <row r="329" spans="1:16" x14ac:dyDescent="0.25">
      <c r="A329" s="20" t="s">
        <v>160</v>
      </c>
      <c r="B329" s="20" t="s">
        <v>1066</v>
      </c>
      <c r="C329" s="20" t="s">
        <v>1067</v>
      </c>
      <c r="D329" s="20" t="s">
        <v>1068</v>
      </c>
      <c r="E329" s="20" t="s">
        <v>15</v>
      </c>
      <c r="F329" s="20" t="s">
        <v>16</v>
      </c>
      <c r="G329" s="1" t="s">
        <v>162</v>
      </c>
      <c r="H329" s="2">
        <v>8</v>
      </c>
      <c r="I329" s="8">
        <v>1</v>
      </c>
      <c r="J329" s="29"/>
      <c r="K329" s="1"/>
      <c r="L329" s="20" t="s">
        <v>4528</v>
      </c>
      <c r="M329" s="2">
        <v>78</v>
      </c>
      <c r="N329" s="2">
        <f t="shared" si="10"/>
        <v>78</v>
      </c>
      <c r="O329" s="2">
        <f t="shared" si="11"/>
        <v>0.6964285714285714</v>
      </c>
      <c r="P329" s="1" t="s">
        <v>24</v>
      </c>
    </row>
    <row r="330" spans="1:16" x14ac:dyDescent="0.25">
      <c r="A330" s="20" t="s">
        <v>160</v>
      </c>
      <c r="B330" s="20" t="s">
        <v>1069</v>
      </c>
      <c r="C330" s="20" t="s">
        <v>1070</v>
      </c>
      <c r="D330" s="20" t="s">
        <v>1071</v>
      </c>
      <c r="E330" s="20" t="s">
        <v>15</v>
      </c>
      <c r="F330" s="20" t="s">
        <v>130</v>
      </c>
      <c r="G330" s="1" t="s">
        <v>162</v>
      </c>
      <c r="H330" s="2">
        <v>8</v>
      </c>
      <c r="I330" s="8">
        <v>1</v>
      </c>
      <c r="J330" s="29"/>
      <c r="K330" s="1"/>
      <c r="L330" s="20" t="s">
        <v>4528</v>
      </c>
      <c r="M330" s="2">
        <v>78</v>
      </c>
      <c r="N330" s="2">
        <f t="shared" si="10"/>
        <v>78</v>
      </c>
      <c r="O330" s="2">
        <f t="shared" si="11"/>
        <v>0.6964285714285714</v>
      </c>
      <c r="P330" s="1" t="s">
        <v>24</v>
      </c>
    </row>
    <row r="331" spans="1:16" x14ac:dyDescent="0.25">
      <c r="A331" s="20" t="s">
        <v>160</v>
      </c>
      <c r="B331" s="20" t="s">
        <v>1075</v>
      </c>
      <c r="C331" s="20" t="s">
        <v>1076</v>
      </c>
      <c r="D331" s="20" t="s">
        <v>1077</v>
      </c>
      <c r="E331" s="20" t="s">
        <v>15</v>
      </c>
      <c r="F331" s="20" t="s">
        <v>16</v>
      </c>
      <c r="G331" s="1" t="s">
        <v>17</v>
      </c>
      <c r="H331" s="2">
        <v>1.1000000000000001</v>
      </c>
      <c r="I331" s="8">
        <v>2</v>
      </c>
      <c r="J331" s="29"/>
      <c r="K331" s="1"/>
      <c r="L331" s="20" t="s">
        <v>4530</v>
      </c>
      <c r="M331" s="2">
        <v>18.117000000000001</v>
      </c>
      <c r="N331" s="2">
        <f t="shared" si="10"/>
        <v>18.117000000000001</v>
      </c>
      <c r="O331" s="2">
        <f t="shared" si="11"/>
        <v>0.16175892857142857</v>
      </c>
      <c r="P331" s="1" t="s">
        <v>109</v>
      </c>
    </row>
    <row r="332" spans="1:16" x14ac:dyDescent="0.25">
      <c r="A332" s="20" t="s">
        <v>160</v>
      </c>
      <c r="B332" s="20" t="s">
        <v>1078</v>
      </c>
      <c r="C332" s="20" t="s">
        <v>1079</v>
      </c>
      <c r="D332" s="20" t="s">
        <v>1080</v>
      </c>
      <c r="E332" s="20" t="s">
        <v>15</v>
      </c>
      <c r="F332" s="20" t="s">
        <v>16</v>
      </c>
      <c r="G332" s="1" t="s">
        <v>17</v>
      </c>
      <c r="H332" s="2">
        <v>1.1000000000000001</v>
      </c>
      <c r="I332" s="8">
        <v>0</v>
      </c>
      <c r="J332" s="29"/>
      <c r="K332" s="1"/>
      <c r="L332" s="20" t="s">
        <v>4328</v>
      </c>
      <c r="M332" s="2">
        <v>391.05599999999998</v>
      </c>
      <c r="N332" s="2">
        <f t="shared" si="10"/>
        <v>391.05599999999998</v>
      </c>
      <c r="O332" s="2">
        <f t="shared" si="11"/>
        <v>3.4915714285714285</v>
      </c>
      <c r="P332" s="1" t="s">
        <v>10</v>
      </c>
    </row>
    <row r="333" spans="1:16" x14ac:dyDescent="0.25">
      <c r="A333" s="20" t="s">
        <v>160</v>
      </c>
      <c r="B333" s="20" t="s">
        <v>1081</v>
      </c>
      <c r="C333" s="20" t="s">
        <v>1082</v>
      </c>
      <c r="D333" s="20" t="s">
        <v>1083</v>
      </c>
      <c r="E333" s="20" t="s">
        <v>15</v>
      </c>
      <c r="F333" s="20" t="s">
        <v>16</v>
      </c>
      <c r="G333" s="1" t="s">
        <v>17</v>
      </c>
      <c r="H333" s="2">
        <v>1.1000000000000001</v>
      </c>
      <c r="I333" s="8">
        <v>1</v>
      </c>
      <c r="J333" s="29"/>
      <c r="K333" s="1"/>
      <c r="L333" s="20" t="s">
        <v>4531</v>
      </c>
      <c r="M333" s="2">
        <v>3.9769999999999999</v>
      </c>
      <c r="N333" s="2">
        <f t="shared" si="10"/>
        <v>3.9769999999999999</v>
      </c>
      <c r="O333" s="2">
        <f t="shared" si="11"/>
        <v>3.5508928571428573E-2</v>
      </c>
      <c r="P333" s="1" t="s">
        <v>12</v>
      </c>
    </row>
    <row r="334" spans="1:16" x14ac:dyDescent="0.25">
      <c r="A334" s="20" t="s">
        <v>160</v>
      </c>
      <c r="B334" s="20" t="s">
        <v>1084</v>
      </c>
      <c r="C334" s="20" t="s">
        <v>1085</v>
      </c>
      <c r="D334" s="20" t="s">
        <v>1086</v>
      </c>
      <c r="E334" s="20" t="s">
        <v>127</v>
      </c>
      <c r="F334" s="20" t="s">
        <v>16</v>
      </c>
      <c r="G334" s="1" t="s">
        <v>105</v>
      </c>
      <c r="H334" s="2">
        <v>8</v>
      </c>
      <c r="I334" s="8">
        <v>4</v>
      </c>
      <c r="J334" s="29"/>
      <c r="K334" s="1"/>
      <c r="L334" s="20" t="s">
        <v>4532</v>
      </c>
      <c r="M334" s="2">
        <v>246.99600000000001</v>
      </c>
      <c r="N334" s="2">
        <f t="shared" si="10"/>
        <v>246.99600000000001</v>
      </c>
      <c r="O334" s="2">
        <f t="shared" si="11"/>
        <v>2.2053214285714287</v>
      </c>
      <c r="P334" s="1" t="s">
        <v>75</v>
      </c>
    </row>
    <row r="335" spans="1:16" x14ac:dyDescent="0.25">
      <c r="A335" s="20" t="s">
        <v>160</v>
      </c>
      <c r="B335" s="20" t="s">
        <v>1087</v>
      </c>
      <c r="C335" s="20" t="s">
        <v>1088</v>
      </c>
      <c r="D335" s="20" t="s">
        <v>1089</v>
      </c>
      <c r="E335" s="20" t="s">
        <v>127</v>
      </c>
      <c r="F335" s="20" t="s">
        <v>16</v>
      </c>
      <c r="G335" s="1" t="s">
        <v>17</v>
      </c>
      <c r="H335" s="2">
        <v>1.1000000000000001</v>
      </c>
      <c r="I335" s="8">
        <v>2</v>
      </c>
      <c r="J335" s="29"/>
      <c r="K335" s="1"/>
      <c r="L335" s="20" t="s">
        <v>4349</v>
      </c>
      <c r="M335" s="2">
        <v>42.564</v>
      </c>
      <c r="N335" s="2">
        <f t="shared" si="10"/>
        <v>42.564</v>
      </c>
      <c r="O335" s="2">
        <f t="shared" si="11"/>
        <v>0.38003571428571431</v>
      </c>
      <c r="P335" s="1" t="s">
        <v>32</v>
      </c>
    </row>
    <row r="336" spans="1:16" x14ac:dyDescent="0.25">
      <c r="A336" s="31" t="s">
        <v>160</v>
      </c>
      <c r="B336" s="31" t="s">
        <v>1090</v>
      </c>
      <c r="C336" s="31" t="s">
        <v>1091</v>
      </c>
      <c r="D336" s="31" t="s">
        <v>1092</v>
      </c>
      <c r="E336" s="31" t="s">
        <v>43</v>
      </c>
      <c r="F336" s="20" t="s">
        <v>16</v>
      </c>
      <c r="G336" s="1" t="s">
        <v>17</v>
      </c>
      <c r="H336" s="2">
        <v>1.1000000000000001</v>
      </c>
      <c r="I336" s="8">
        <v>1</v>
      </c>
      <c r="J336" s="34" t="s">
        <v>4533</v>
      </c>
      <c r="K336" s="1">
        <v>139.24</v>
      </c>
      <c r="L336" s="31"/>
      <c r="M336" s="2"/>
      <c r="N336" s="2">
        <f t="shared" si="10"/>
        <v>139.24</v>
      </c>
      <c r="O336" s="2">
        <f t="shared" si="11"/>
        <v>1.2432142857142858</v>
      </c>
      <c r="P336" s="1" t="s">
        <v>66</v>
      </c>
    </row>
    <row r="337" spans="1:16" x14ac:dyDescent="0.25">
      <c r="A337" s="33"/>
      <c r="B337" s="33"/>
      <c r="C337" s="33"/>
      <c r="D337" s="33"/>
      <c r="E337" s="33"/>
      <c r="F337" s="20" t="s">
        <v>16</v>
      </c>
      <c r="G337" s="1" t="s">
        <v>14</v>
      </c>
      <c r="H337" s="2">
        <v>0</v>
      </c>
      <c r="I337" s="8">
        <v>1</v>
      </c>
      <c r="J337" s="35"/>
      <c r="K337" s="1"/>
      <c r="L337" s="33"/>
      <c r="M337" s="2"/>
      <c r="N337" s="19">
        <f t="shared" si="10"/>
        <v>0</v>
      </c>
      <c r="O337" s="19">
        <f t="shared" si="11"/>
        <v>0</v>
      </c>
      <c r="P337" s="1" t="s">
        <v>24</v>
      </c>
    </row>
    <row r="338" spans="1:16" x14ac:dyDescent="0.25">
      <c r="A338" s="20" t="s">
        <v>160</v>
      </c>
      <c r="B338" s="20" t="s">
        <v>1096</v>
      </c>
      <c r="C338" s="20" t="s">
        <v>1097</v>
      </c>
      <c r="D338" s="20" t="s">
        <v>1098</v>
      </c>
      <c r="E338" s="20" t="s">
        <v>15</v>
      </c>
      <c r="F338" s="20" t="s">
        <v>16</v>
      </c>
      <c r="G338" s="1" t="s">
        <v>17</v>
      </c>
      <c r="H338" s="2">
        <v>1.1000000000000001</v>
      </c>
      <c r="I338" s="8">
        <v>0</v>
      </c>
      <c r="J338" s="29"/>
      <c r="K338" s="1"/>
      <c r="L338" s="20" t="s">
        <v>4535</v>
      </c>
      <c r="M338" s="2">
        <v>46.164000000000001</v>
      </c>
      <c r="N338" s="2">
        <f t="shared" si="10"/>
        <v>46.164000000000001</v>
      </c>
      <c r="O338" s="2">
        <f t="shared" si="11"/>
        <v>0.41217857142857145</v>
      </c>
      <c r="P338" s="1" t="s">
        <v>10</v>
      </c>
    </row>
    <row r="339" spans="1:16" x14ac:dyDescent="0.25">
      <c r="A339" s="31" t="s">
        <v>160</v>
      </c>
      <c r="B339" s="31" t="s">
        <v>1099</v>
      </c>
      <c r="C339" s="31" t="s">
        <v>1100</v>
      </c>
      <c r="D339" s="31" t="s">
        <v>1101</v>
      </c>
      <c r="E339" s="31" t="s">
        <v>28</v>
      </c>
      <c r="F339" s="20" t="s">
        <v>16</v>
      </c>
      <c r="G339" s="1" t="s">
        <v>17</v>
      </c>
      <c r="H339" s="2">
        <v>1.1000000000000001</v>
      </c>
      <c r="I339" s="8">
        <v>2</v>
      </c>
      <c r="J339" s="34" t="s">
        <v>4536</v>
      </c>
      <c r="K339" s="1">
        <v>530.62</v>
      </c>
      <c r="L339" s="31"/>
      <c r="M339" s="2"/>
      <c r="N339" s="2">
        <f t="shared" si="10"/>
        <v>530.62</v>
      </c>
      <c r="O339" s="2">
        <f t="shared" si="11"/>
        <v>4.7376785714285718</v>
      </c>
      <c r="P339" s="1" t="s">
        <v>116</v>
      </c>
    </row>
    <row r="340" spans="1:16" x14ac:dyDescent="0.25">
      <c r="A340" s="33"/>
      <c r="B340" s="33"/>
      <c r="C340" s="33"/>
      <c r="D340" s="33"/>
      <c r="E340" s="33"/>
      <c r="F340" s="20" t="s">
        <v>16</v>
      </c>
      <c r="G340" s="1" t="s">
        <v>14</v>
      </c>
      <c r="H340" s="2">
        <v>0</v>
      </c>
      <c r="I340" s="8">
        <v>1</v>
      </c>
      <c r="J340" s="35"/>
      <c r="K340" s="1"/>
      <c r="L340" s="33"/>
      <c r="M340" s="2"/>
      <c r="N340" s="19">
        <f t="shared" si="10"/>
        <v>0</v>
      </c>
      <c r="O340" s="19">
        <f t="shared" si="11"/>
        <v>0</v>
      </c>
      <c r="P340" s="1" t="s">
        <v>12</v>
      </c>
    </row>
    <row r="341" spans="1:16" x14ac:dyDescent="0.25">
      <c r="A341" s="20" t="s">
        <v>160</v>
      </c>
      <c r="B341" s="20" t="s">
        <v>1102</v>
      </c>
      <c r="C341" s="20" t="s">
        <v>1103</v>
      </c>
      <c r="D341" s="20" t="s">
        <v>1104</v>
      </c>
      <c r="E341" s="20" t="s">
        <v>15</v>
      </c>
      <c r="F341" s="20" t="s">
        <v>16</v>
      </c>
      <c r="G341" s="1" t="s">
        <v>17</v>
      </c>
      <c r="H341" s="2">
        <v>1.1000000000000001</v>
      </c>
      <c r="I341" s="8">
        <v>1</v>
      </c>
      <c r="J341" s="29"/>
      <c r="K341" s="1"/>
      <c r="L341" s="20" t="s">
        <v>4537</v>
      </c>
      <c r="M341" s="2">
        <v>173.88</v>
      </c>
      <c r="N341" s="2">
        <f t="shared" si="10"/>
        <v>173.88</v>
      </c>
      <c r="O341" s="2">
        <f t="shared" si="11"/>
        <v>1.5525</v>
      </c>
      <c r="P341" s="1" t="s">
        <v>12</v>
      </c>
    </row>
    <row r="342" spans="1:16" x14ac:dyDescent="0.25">
      <c r="A342" s="20" t="s">
        <v>160</v>
      </c>
      <c r="B342" s="20" t="s">
        <v>1105</v>
      </c>
      <c r="C342" s="20" t="s">
        <v>1106</v>
      </c>
      <c r="D342" s="20" t="s">
        <v>1107</v>
      </c>
      <c r="E342" s="20" t="s">
        <v>28</v>
      </c>
      <c r="F342" s="20" t="s">
        <v>16</v>
      </c>
      <c r="G342" s="1" t="s">
        <v>14</v>
      </c>
      <c r="H342" s="2">
        <v>0</v>
      </c>
      <c r="I342" s="8">
        <v>1</v>
      </c>
      <c r="J342" s="29" t="s">
        <v>4486</v>
      </c>
      <c r="K342" s="1"/>
      <c r="L342" s="20"/>
      <c r="M342" s="2"/>
      <c r="N342" s="19">
        <f t="shared" si="10"/>
        <v>0</v>
      </c>
      <c r="O342" s="19">
        <f t="shared" si="11"/>
        <v>0</v>
      </c>
      <c r="P342" s="1" t="s">
        <v>24</v>
      </c>
    </row>
    <row r="343" spans="1:16" x14ac:dyDescent="0.25">
      <c r="A343" s="20" t="s">
        <v>160</v>
      </c>
      <c r="B343" s="20" t="s">
        <v>1108</v>
      </c>
      <c r="C343" s="20" t="s">
        <v>1109</v>
      </c>
      <c r="D343" s="20" t="s">
        <v>1110</v>
      </c>
      <c r="E343" s="20" t="s">
        <v>28</v>
      </c>
      <c r="F343" s="20" t="s">
        <v>16</v>
      </c>
      <c r="G343" s="1" t="s">
        <v>14</v>
      </c>
      <c r="H343" s="2">
        <v>0</v>
      </c>
      <c r="I343" s="8">
        <v>1</v>
      </c>
      <c r="J343" s="29" t="s">
        <v>4486</v>
      </c>
      <c r="K343" s="1"/>
      <c r="L343" s="20"/>
      <c r="M343" s="2"/>
      <c r="N343" s="19">
        <f t="shared" si="10"/>
        <v>0</v>
      </c>
      <c r="O343" s="19">
        <f t="shared" si="11"/>
        <v>0</v>
      </c>
      <c r="P343" s="1" t="s">
        <v>24</v>
      </c>
    </row>
    <row r="344" spans="1:16" x14ac:dyDescent="0.25">
      <c r="A344" s="20" t="s">
        <v>160</v>
      </c>
      <c r="B344" s="20" t="s">
        <v>1111</v>
      </c>
      <c r="C344" s="20" t="s">
        <v>1112</v>
      </c>
      <c r="D344" s="20" t="s">
        <v>1113</v>
      </c>
      <c r="E344" s="20" t="s">
        <v>15</v>
      </c>
      <c r="F344" s="20" t="s">
        <v>16</v>
      </c>
      <c r="G344" s="1" t="s">
        <v>17</v>
      </c>
      <c r="H344" s="2">
        <v>1.1000000000000001</v>
      </c>
      <c r="I344" s="8">
        <v>2</v>
      </c>
      <c r="J344" s="29"/>
      <c r="K344" s="1"/>
      <c r="L344" s="20" t="s">
        <v>4770</v>
      </c>
      <c r="M344" s="2">
        <v>16.5</v>
      </c>
      <c r="N344" s="2">
        <f t="shared" si="10"/>
        <v>16.5</v>
      </c>
      <c r="O344" s="2">
        <f t="shared" si="11"/>
        <v>0.14732142857142858</v>
      </c>
      <c r="P344" s="1" t="s">
        <v>22</v>
      </c>
    </row>
    <row r="345" spans="1:16" x14ac:dyDescent="0.25">
      <c r="A345" s="20" t="s">
        <v>160</v>
      </c>
      <c r="B345" s="20" t="s">
        <v>1117</v>
      </c>
      <c r="C345" s="20" t="s">
        <v>1118</v>
      </c>
      <c r="D345" s="20" t="s">
        <v>1119</v>
      </c>
      <c r="E345" s="20" t="s">
        <v>15</v>
      </c>
      <c r="F345" s="20" t="s">
        <v>16</v>
      </c>
      <c r="G345" s="1" t="s">
        <v>17</v>
      </c>
      <c r="H345" s="2">
        <v>1.1000000000000001</v>
      </c>
      <c r="I345" s="8">
        <v>2</v>
      </c>
      <c r="J345" s="29"/>
      <c r="K345" s="1"/>
      <c r="L345" s="20" t="s">
        <v>4538</v>
      </c>
      <c r="M345" s="2">
        <v>185.916</v>
      </c>
      <c r="N345" s="2">
        <f t="shared" si="10"/>
        <v>185.916</v>
      </c>
      <c r="O345" s="2">
        <f t="shared" si="11"/>
        <v>1.6599642857142858</v>
      </c>
      <c r="P345" s="1" t="s">
        <v>109</v>
      </c>
    </row>
    <row r="346" spans="1:16" x14ac:dyDescent="0.25">
      <c r="A346" s="20" t="s">
        <v>160</v>
      </c>
      <c r="B346" s="20" t="s">
        <v>1120</v>
      </c>
      <c r="C346" s="20" t="s">
        <v>1121</v>
      </c>
      <c r="D346" s="20" t="s">
        <v>1122</v>
      </c>
      <c r="E346" s="20" t="s">
        <v>15</v>
      </c>
      <c r="F346" s="20" t="s">
        <v>16</v>
      </c>
      <c r="G346" s="1" t="s">
        <v>17</v>
      </c>
      <c r="H346" s="2">
        <v>1.1000000000000001</v>
      </c>
      <c r="I346" s="8">
        <v>3</v>
      </c>
      <c r="J346" s="29"/>
      <c r="K346" s="1"/>
      <c r="L346" s="20" t="s">
        <v>4350</v>
      </c>
      <c r="M346" s="2">
        <v>2.956</v>
      </c>
      <c r="N346" s="2">
        <f t="shared" si="10"/>
        <v>2.956</v>
      </c>
      <c r="O346" s="2">
        <f t="shared" si="11"/>
        <v>2.6392857142857142E-2</v>
      </c>
      <c r="P346" s="1" t="s">
        <v>77</v>
      </c>
    </row>
    <row r="347" spans="1:16" x14ac:dyDescent="0.25">
      <c r="A347" s="20" t="s">
        <v>160</v>
      </c>
      <c r="B347" s="20" t="s">
        <v>1123</v>
      </c>
      <c r="C347" s="20" t="s">
        <v>1124</v>
      </c>
      <c r="D347" s="20" t="s">
        <v>1125</v>
      </c>
      <c r="E347" s="20" t="s">
        <v>15</v>
      </c>
      <c r="F347" s="20" t="s">
        <v>16</v>
      </c>
      <c r="G347" s="1" t="s">
        <v>17</v>
      </c>
      <c r="H347" s="2">
        <v>1.1000000000000001</v>
      </c>
      <c r="I347" s="8">
        <v>1</v>
      </c>
      <c r="J347" s="29"/>
      <c r="K347" s="1"/>
      <c r="L347" s="20" t="s">
        <v>4539</v>
      </c>
      <c r="M347" s="2">
        <v>8.7959999999999994</v>
      </c>
      <c r="N347" s="2">
        <f t="shared" si="10"/>
        <v>8.7959999999999994</v>
      </c>
      <c r="O347" s="2">
        <f t="shared" si="11"/>
        <v>7.8535714285714278E-2</v>
      </c>
      <c r="P347" s="1" t="s">
        <v>12</v>
      </c>
    </row>
    <row r="348" spans="1:16" x14ac:dyDescent="0.25">
      <c r="A348" s="20" t="s">
        <v>160</v>
      </c>
      <c r="B348" s="20" t="s">
        <v>1126</v>
      </c>
      <c r="C348" s="20" t="s">
        <v>1127</v>
      </c>
      <c r="D348" s="20" t="s">
        <v>1128</v>
      </c>
      <c r="E348" s="20" t="s">
        <v>15</v>
      </c>
      <c r="F348" s="20" t="s">
        <v>16</v>
      </c>
      <c r="G348" s="1" t="s">
        <v>17</v>
      </c>
      <c r="H348" s="2">
        <v>1.1000000000000001</v>
      </c>
      <c r="I348" s="8">
        <v>3</v>
      </c>
      <c r="J348" s="29"/>
      <c r="K348" s="1"/>
      <c r="L348" s="20" t="s">
        <v>4540</v>
      </c>
      <c r="M348" s="2">
        <v>36</v>
      </c>
      <c r="N348" s="2">
        <f t="shared" si="10"/>
        <v>36</v>
      </c>
      <c r="O348" s="2">
        <f t="shared" si="11"/>
        <v>0.32142857142857145</v>
      </c>
      <c r="P348" s="1" t="s">
        <v>77</v>
      </c>
    </row>
    <row r="349" spans="1:16" x14ac:dyDescent="0.25">
      <c r="A349" s="20" t="s">
        <v>160</v>
      </c>
      <c r="B349" s="20" t="s">
        <v>1129</v>
      </c>
      <c r="C349" s="20" t="s">
        <v>1130</v>
      </c>
      <c r="D349" s="20" t="s">
        <v>1131</v>
      </c>
      <c r="E349" s="20" t="s">
        <v>15</v>
      </c>
      <c r="F349" s="20" t="s">
        <v>16</v>
      </c>
      <c r="G349" s="1" t="s">
        <v>17</v>
      </c>
      <c r="H349" s="2">
        <v>1.1000000000000001</v>
      </c>
      <c r="I349" s="8">
        <v>3</v>
      </c>
      <c r="J349" s="29"/>
      <c r="K349" s="1"/>
      <c r="L349" s="20" t="s">
        <v>4541</v>
      </c>
      <c r="M349" s="2">
        <v>27</v>
      </c>
      <c r="N349" s="2">
        <f t="shared" si="10"/>
        <v>27</v>
      </c>
      <c r="O349" s="2">
        <f t="shared" si="11"/>
        <v>0.24107142857142858</v>
      </c>
      <c r="P349" s="1" t="s">
        <v>77</v>
      </c>
    </row>
    <row r="350" spans="1:16" x14ac:dyDescent="0.25">
      <c r="A350" s="20" t="s">
        <v>160</v>
      </c>
      <c r="B350" s="20" t="s">
        <v>1132</v>
      </c>
      <c r="C350" s="20" t="s">
        <v>1133</v>
      </c>
      <c r="D350" s="20" t="s">
        <v>1134</v>
      </c>
      <c r="E350" s="20" t="s">
        <v>15</v>
      </c>
      <c r="F350" s="20" t="s">
        <v>16</v>
      </c>
      <c r="G350" s="1" t="s">
        <v>17</v>
      </c>
      <c r="H350" s="2">
        <v>1.1000000000000001</v>
      </c>
      <c r="I350" s="8">
        <v>2</v>
      </c>
      <c r="J350" s="29"/>
      <c r="K350" s="1"/>
      <c r="L350" s="20" t="s">
        <v>4542</v>
      </c>
      <c r="M350" s="2">
        <v>198.49199999999999</v>
      </c>
      <c r="N350" s="2">
        <f t="shared" si="10"/>
        <v>198.49199999999999</v>
      </c>
      <c r="O350" s="2">
        <f t="shared" si="11"/>
        <v>1.7722499999999999</v>
      </c>
      <c r="P350" s="1" t="s">
        <v>50</v>
      </c>
    </row>
    <row r="351" spans="1:16" x14ac:dyDescent="0.25">
      <c r="A351" s="20" t="s">
        <v>160</v>
      </c>
      <c r="B351" s="20" t="s">
        <v>1135</v>
      </c>
      <c r="C351" s="20" t="s">
        <v>1136</v>
      </c>
      <c r="D351" s="20" t="s">
        <v>1137</v>
      </c>
      <c r="E351" s="20" t="s">
        <v>15</v>
      </c>
      <c r="F351" s="20" t="s">
        <v>16</v>
      </c>
      <c r="G351" s="1" t="s">
        <v>17</v>
      </c>
      <c r="H351" s="2">
        <v>1.1000000000000001</v>
      </c>
      <c r="I351" s="8">
        <v>1</v>
      </c>
      <c r="J351" s="29"/>
      <c r="K351" s="1"/>
      <c r="L351" s="20" t="s">
        <v>4543</v>
      </c>
      <c r="M351" s="2">
        <v>2.3199999999999998</v>
      </c>
      <c r="N351" s="2">
        <f t="shared" si="10"/>
        <v>2.3199999999999998</v>
      </c>
      <c r="O351" s="2">
        <f t="shared" si="11"/>
        <v>2.0714285714285713E-2</v>
      </c>
      <c r="P351" s="1" t="s">
        <v>12</v>
      </c>
    </row>
    <row r="352" spans="1:16" x14ac:dyDescent="0.25">
      <c r="A352" s="20" t="s">
        <v>160</v>
      </c>
      <c r="B352" s="20" t="s">
        <v>1138</v>
      </c>
      <c r="C352" s="20" t="s">
        <v>1139</v>
      </c>
      <c r="D352" s="20" t="s">
        <v>1140</v>
      </c>
      <c r="E352" s="20" t="s">
        <v>28</v>
      </c>
      <c r="F352" s="20" t="s">
        <v>16</v>
      </c>
      <c r="G352" s="1" t="s">
        <v>17</v>
      </c>
      <c r="H352" s="2">
        <v>1.1000000000000001</v>
      </c>
      <c r="I352" s="8">
        <v>1</v>
      </c>
      <c r="J352" s="29" t="s">
        <v>4489</v>
      </c>
      <c r="K352" s="1">
        <v>217.86</v>
      </c>
      <c r="L352" s="20"/>
      <c r="M352" s="2"/>
      <c r="N352" s="2">
        <f t="shared" si="10"/>
        <v>217.86</v>
      </c>
      <c r="O352" s="2">
        <f t="shared" si="11"/>
        <v>1.9451785714285716</v>
      </c>
      <c r="P352" s="1" t="s">
        <v>44</v>
      </c>
    </row>
    <row r="353" spans="1:16" x14ac:dyDescent="0.25">
      <c r="A353" s="20" t="s">
        <v>160</v>
      </c>
      <c r="B353" s="20" t="s">
        <v>1141</v>
      </c>
      <c r="C353" s="20" t="s">
        <v>1142</v>
      </c>
      <c r="D353" s="20" t="s">
        <v>1143</v>
      </c>
      <c r="E353" s="20" t="s">
        <v>15</v>
      </c>
      <c r="F353" s="20" t="s">
        <v>16</v>
      </c>
      <c r="G353" s="1" t="s">
        <v>17</v>
      </c>
      <c r="H353" s="2">
        <v>1.1000000000000001</v>
      </c>
      <c r="I353" s="8">
        <v>2</v>
      </c>
      <c r="J353" s="29"/>
      <c r="K353" s="1"/>
      <c r="L353" s="20" t="s">
        <v>4351</v>
      </c>
      <c r="M353" s="2">
        <v>54.72</v>
      </c>
      <c r="N353" s="2">
        <f t="shared" si="10"/>
        <v>54.72</v>
      </c>
      <c r="O353" s="2">
        <f t="shared" si="11"/>
        <v>0.48857142857142855</v>
      </c>
      <c r="P353" s="1" t="s">
        <v>22</v>
      </c>
    </row>
    <row r="354" spans="1:16" x14ac:dyDescent="0.25">
      <c r="A354" s="20" t="s">
        <v>160</v>
      </c>
      <c r="B354" s="20" t="s">
        <v>1144</v>
      </c>
      <c r="C354" s="20" t="s">
        <v>1145</v>
      </c>
      <c r="D354" s="20" t="s">
        <v>1146</v>
      </c>
      <c r="E354" s="20" t="s">
        <v>28</v>
      </c>
      <c r="F354" s="20" t="s">
        <v>16</v>
      </c>
      <c r="G354" s="1" t="s">
        <v>17</v>
      </c>
      <c r="H354" s="2">
        <v>1.1000000000000001</v>
      </c>
      <c r="I354" s="8">
        <v>1</v>
      </c>
      <c r="J354" s="29" t="s">
        <v>4489</v>
      </c>
      <c r="K354" s="1">
        <v>217.86</v>
      </c>
      <c r="L354" s="20"/>
      <c r="M354" s="2"/>
      <c r="N354" s="2">
        <f t="shared" si="10"/>
        <v>217.86</v>
      </c>
      <c r="O354" s="2">
        <f t="shared" si="11"/>
        <v>1.9451785714285716</v>
      </c>
      <c r="P354" s="1" t="s">
        <v>38</v>
      </c>
    </row>
    <row r="355" spans="1:16" x14ac:dyDescent="0.25">
      <c r="A355" s="31" t="s">
        <v>160</v>
      </c>
      <c r="B355" s="31" t="s">
        <v>1147</v>
      </c>
      <c r="C355" s="31" t="s">
        <v>1148</v>
      </c>
      <c r="D355" s="31" t="s">
        <v>1149</v>
      </c>
      <c r="E355" s="31" t="s">
        <v>28</v>
      </c>
      <c r="F355" s="20" t="s">
        <v>16</v>
      </c>
      <c r="G355" s="1" t="s">
        <v>17</v>
      </c>
      <c r="H355" s="2">
        <v>1.1000000000000001</v>
      </c>
      <c r="I355" s="8">
        <v>1</v>
      </c>
      <c r="J355" s="34" t="s">
        <v>4489</v>
      </c>
      <c r="K355" s="1">
        <v>300</v>
      </c>
      <c r="L355" s="20" t="s">
        <v>4161</v>
      </c>
      <c r="M355" s="2">
        <v>29.004000000000001</v>
      </c>
      <c r="N355" s="2">
        <f t="shared" si="10"/>
        <v>329.00400000000002</v>
      </c>
      <c r="O355" s="2">
        <f t="shared" si="11"/>
        <v>2.9375357142857146</v>
      </c>
      <c r="P355" s="1" t="s">
        <v>99</v>
      </c>
    </row>
    <row r="356" spans="1:16" x14ac:dyDescent="0.25">
      <c r="A356" s="33"/>
      <c r="B356" s="33"/>
      <c r="C356" s="33"/>
      <c r="D356" s="33"/>
      <c r="E356" s="33"/>
      <c r="F356" s="20" t="s">
        <v>16</v>
      </c>
      <c r="G356" s="1" t="s">
        <v>14</v>
      </c>
      <c r="H356" s="2">
        <v>0</v>
      </c>
      <c r="I356" s="8">
        <v>0</v>
      </c>
      <c r="J356" s="35"/>
      <c r="K356" s="1"/>
      <c r="L356" s="20"/>
      <c r="M356" s="2"/>
      <c r="N356" s="19">
        <f t="shared" ref="N356:N419" si="12">K356+M356</f>
        <v>0</v>
      </c>
      <c r="O356" s="19">
        <f t="shared" si="11"/>
        <v>0</v>
      </c>
      <c r="P356" s="1" t="s">
        <v>10</v>
      </c>
    </row>
    <row r="357" spans="1:16" x14ac:dyDescent="0.25">
      <c r="A357" s="20" t="s">
        <v>160</v>
      </c>
      <c r="B357" s="20" t="s">
        <v>1150</v>
      </c>
      <c r="C357" s="20" t="s">
        <v>1151</v>
      </c>
      <c r="D357" s="20" t="s">
        <v>1152</v>
      </c>
      <c r="E357" s="20" t="s">
        <v>15</v>
      </c>
      <c r="F357" s="20" t="s">
        <v>16</v>
      </c>
      <c r="G357" s="1" t="s">
        <v>17</v>
      </c>
      <c r="H357" s="2">
        <v>1.1000000000000001</v>
      </c>
      <c r="I357" s="8">
        <v>1</v>
      </c>
      <c r="J357" s="29"/>
      <c r="K357" s="1"/>
      <c r="L357" s="20" t="s">
        <v>4544</v>
      </c>
      <c r="M357" s="2">
        <v>2.512</v>
      </c>
      <c r="N357" s="2">
        <f t="shared" si="12"/>
        <v>2.512</v>
      </c>
      <c r="O357" s="2">
        <f t="shared" si="11"/>
        <v>2.242857142857143E-2</v>
      </c>
      <c r="P357" s="1" t="s">
        <v>12</v>
      </c>
    </row>
    <row r="358" spans="1:16" x14ac:dyDescent="0.25">
      <c r="A358" s="20" t="s">
        <v>160</v>
      </c>
      <c r="B358" s="20" t="s">
        <v>1153</v>
      </c>
      <c r="C358" s="20" t="s">
        <v>1154</v>
      </c>
      <c r="D358" s="20" t="s">
        <v>1155</v>
      </c>
      <c r="E358" s="20" t="s">
        <v>28</v>
      </c>
      <c r="F358" s="20" t="s">
        <v>16</v>
      </c>
      <c r="G358" s="1" t="s">
        <v>17</v>
      </c>
      <c r="H358" s="2">
        <v>1.1000000000000001</v>
      </c>
      <c r="I358" s="8">
        <v>1</v>
      </c>
      <c r="J358" s="29" t="s">
        <v>4489</v>
      </c>
      <c r="K358" s="1">
        <v>217.86</v>
      </c>
      <c r="L358" s="20" t="s">
        <v>4162</v>
      </c>
      <c r="M358" s="2">
        <v>10.667999999999999</v>
      </c>
      <c r="N358" s="2">
        <f t="shared" si="12"/>
        <v>228.52800000000002</v>
      </c>
      <c r="O358" s="2">
        <f t="shared" si="11"/>
        <v>2.0404285714285715</v>
      </c>
      <c r="P358" s="1" t="s">
        <v>61</v>
      </c>
    </row>
    <row r="359" spans="1:16" x14ac:dyDescent="0.25">
      <c r="A359" s="20" t="s">
        <v>160</v>
      </c>
      <c r="B359" s="20" t="s">
        <v>1159</v>
      </c>
      <c r="C359" s="20" t="s">
        <v>1160</v>
      </c>
      <c r="D359" s="20" t="s">
        <v>1161</v>
      </c>
      <c r="E359" s="20" t="s">
        <v>28</v>
      </c>
      <c r="F359" s="20" t="s">
        <v>16</v>
      </c>
      <c r="G359" s="1" t="s">
        <v>14</v>
      </c>
      <c r="H359" s="2">
        <v>0</v>
      </c>
      <c r="I359" s="8">
        <v>1</v>
      </c>
      <c r="J359" s="29" t="s">
        <v>4772</v>
      </c>
      <c r="K359" s="1"/>
      <c r="L359" s="20"/>
      <c r="M359" s="2"/>
      <c r="N359" s="19">
        <f t="shared" si="12"/>
        <v>0</v>
      </c>
      <c r="O359" s="19">
        <f t="shared" si="11"/>
        <v>0</v>
      </c>
      <c r="P359" s="1" t="s">
        <v>24</v>
      </c>
    </row>
    <row r="360" spans="1:16" x14ac:dyDescent="0.25">
      <c r="A360" s="20" t="s">
        <v>160</v>
      </c>
      <c r="B360" s="20" t="s">
        <v>1162</v>
      </c>
      <c r="C360" s="20" t="s">
        <v>1163</v>
      </c>
      <c r="D360" s="20" t="s">
        <v>1164</v>
      </c>
      <c r="E360" s="20" t="s">
        <v>28</v>
      </c>
      <c r="F360" s="20" t="s">
        <v>16</v>
      </c>
      <c r="G360" s="1" t="s">
        <v>14</v>
      </c>
      <c r="H360" s="2">
        <v>0</v>
      </c>
      <c r="I360" s="8">
        <v>1</v>
      </c>
      <c r="J360" s="29" t="s">
        <v>4772</v>
      </c>
      <c r="K360" s="1"/>
      <c r="L360" s="20"/>
      <c r="M360" s="2"/>
      <c r="N360" s="19">
        <f t="shared" si="12"/>
        <v>0</v>
      </c>
      <c r="O360" s="19">
        <f t="shared" si="11"/>
        <v>0</v>
      </c>
      <c r="P360" s="1" t="s">
        <v>24</v>
      </c>
    </row>
    <row r="361" spans="1:16" x14ac:dyDescent="0.25">
      <c r="A361" s="20" t="s">
        <v>160</v>
      </c>
      <c r="B361" s="20" t="s">
        <v>1165</v>
      </c>
      <c r="C361" s="20" t="s">
        <v>1166</v>
      </c>
      <c r="D361" s="20" t="s">
        <v>1167</v>
      </c>
      <c r="E361" s="20" t="s">
        <v>28</v>
      </c>
      <c r="F361" s="20" t="s">
        <v>16</v>
      </c>
      <c r="G361" s="1" t="s">
        <v>14</v>
      </c>
      <c r="H361" s="2">
        <v>0</v>
      </c>
      <c r="I361" s="8">
        <v>1</v>
      </c>
      <c r="J361" s="29" t="s">
        <v>4772</v>
      </c>
      <c r="K361" s="1"/>
      <c r="L361" s="20"/>
      <c r="M361" s="2"/>
      <c r="N361" s="19">
        <f t="shared" si="12"/>
        <v>0</v>
      </c>
      <c r="O361" s="19">
        <f t="shared" si="11"/>
        <v>0</v>
      </c>
      <c r="P361" s="1" t="s">
        <v>24</v>
      </c>
    </row>
    <row r="362" spans="1:16" x14ac:dyDescent="0.25">
      <c r="A362" s="20" t="s">
        <v>160</v>
      </c>
      <c r="B362" s="20" t="s">
        <v>1168</v>
      </c>
      <c r="C362" s="20" t="s">
        <v>1169</v>
      </c>
      <c r="D362" s="20" t="s">
        <v>1170</v>
      </c>
      <c r="E362" s="20" t="s">
        <v>28</v>
      </c>
      <c r="F362" s="20" t="s">
        <v>16</v>
      </c>
      <c r="G362" s="1" t="s">
        <v>14</v>
      </c>
      <c r="H362" s="2">
        <v>0</v>
      </c>
      <c r="I362" s="8">
        <v>1</v>
      </c>
      <c r="J362" s="29" t="s">
        <v>4773</v>
      </c>
      <c r="K362" s="1"/>
      <c r="L362" s="20"/>
      <c r="M362" s="2"/>
      <c r="N362" s="19">
        <f t="shared" si="12"/>
        <v>0</v>
      </c>
      <c r="O362" s="19">
        <f t="shared" si="11"/>
        <v>0</v>
      </c>
      <c r="P362" s="1" t="s">
        <v>24</v>
      </c>
    </row>
    <row r="363" spans="1:16" x14ac:dyDescent="0.25">
      <c r="A363" s="20" t="s">
        <v>160</v>
      </c>
      <c r="B363" s="20" t="s">
        <v>1171</v>
      </c>
      <c r="C363" s="20" t="s">
        <v>1172</v>
      </c>
      <c r="D363" s="20" t="s">
        <v>1173</v>
      </c>
      <c r="E363" s="20" t="s">
        <v>28</v>
      </c>
      <c r="F363" s="20" t="s">
        <v>16</v>
      </c>
      <c r="G363" s="1" t="s">
        <v>14</v>
      </c>
      <c r="H363" s="2">
        <v>0</v>
      </c>
      <c r="I363" s="8">
        <v>1</v>
      </c>
      <c r="J363" s="29" t="s">
        <v>4773</v>
      </c>
      <c r="K363" s="1"/>
      <c r="L363" s="20"/>
      <c r="M363" s="2"/>
      <c r="N363" s="19">
        <f t="shared" si="12"/>
        <v>0</v>
      </c>
      <c r="O363" s="19">
        <f t="shared" si="11"/>
        <v>0</v>
      </c>
      <c r="P363" s="1" t="s">
        <v>24</v>
      </c>
    </row>
    <row r="364" spans="1:16" x14ac:dyDescent="0.25">
      <c r="A364" s="20" t="s">
        <v>160</v>
      </c>
      <c r="B364" s="20" t="s">
        <v>1184</v>
      </c>
      <c r="C364" s="20" t="s">
        <v>1185</v>
      </c>
      <c r="D364" s="20" t="s">
        <v>1186</v>
      </c>
      <c r="E364" s="20" t="s">
        <v>28</v>
      </c>
      <c r="F364" s="20" t="s">
        <v>16</v>
      </c>
      <c r="G364" s="1" t="s">
        <v>14</v>
      </c>
      <c r="H364" s="2">
        <v>0</v>
      </c>
      <c r="I364" s="8">
        <v>1</v>
      </c>
      <c r="J364" s="29" t="s">
        <v>4773</v>
      </c>
      <c r="K364" s="1"/>
      <c r="L364" s="20"/>
      <c r="M364" s="2"/>
      <c r="N364" s="19">
        <f t="shared" si="12"/>
        <v>0</v>
      </c>
      <c r="O364" s="19">
        <f t="shared" si="11"/>
        <v>0</v>
      </c>
      <c r="P364" s="1" t="s">
        <v>24</v>
      </c>
    </row>
    <row r="365" spans="1:16" x14ac:dyDescent="0.25">
      <c r="A365" s="20" t="s">
        <v>160</v>
      </c>
      <c r="B365" s="20" t="s">
        <v>1187</v>
      </c>
      <c r="C365" s="20" t="s">
        <v>1188</v>
      </c>
      <c r="D365" s="20" t="s">
        <v>1189</v>
      </c>
      <c r="E365" s="20" t="s">
        <v>28</v>
      </c>
      <c r="F365" s="20" t="s">
        <v>16</v>
      </c>
      <c r="G365" s="1" t="s">
        <v>14</v>
      </c>
      <c r="H365" s="2">
        <v>0</v>
      </c>
      <c r="I365" s="8">
        <v>1</v>
      </c>
      <c r="J365" s="29" t="s">
        <v>4773</v>
      </c>
      <c r="K365" s="1"/>
      <c r="L365" s="20"/>
      <c r="M365" s="2"/>
      <c r="N365" s="19">
        <f t="shared" si="12"/>
        <v>0</v>
      </c>
      <c r="O365" s="19">
        <f t="shared" si="11"/>
        <v>0</v>
      </c>
      <c r="P365" s="1" t="s">
        <v>24</v>
      </c>
    </row>
    <row r="366" spans="1:16" x14ac:dyDescent="0.25">
      <c r="A366" s="20" t="s">
        <v>160</v>
      </c>
      <c r="B366" s="20" t="s">
        <v>1190</v>
      </c>
      <c r="C366" s="20" t="s">
        <v>1191</v>
      </c>
      <c r="D366" s="20" t="s">
        <v>1192</v>
      </c>
      <c r="E366" s="20" t="s">
        <v>28</v>
      </c>
      <c r="F366" s="20" t="s">
        <v>16</v>
      </c>
      <c r="G366" s="1" t="s">
        <v>14</v>
      </c>
      <c r="H366" s="2">
        <v>0</v>
      </c>
      <c r="I366" s="8">
        <v>1</v>
      </c>
      <c r="J366" s="29" t="s">
        <v>4773</v>
      </c>
      <c r="K366" s="1"/>
      <c r="L366" s="20"/>
      <c r="M366" s="2"/>
      <c r="N366" s="19">
        <f t="shared" si="12"/>
        <v>0</v>
      </c>
      <c r="O366" s="19">
        <f t="shared" si="11"/>
        <v>0</v>
      </c>
      <c r="P366" s="1" t="s">
        <v>24</v>
      </c>
    </row>
    <row r="367" spans="1:16" x14ac:dyDescent="0.25">
      <c r="A367" s="20" t="s">
        <v>160</v>
      </c>
      <c r="B367" s="20" t="s">
        <v>1193</v>
      </c>
      <c r="C367" s="20" t="s">
        <v>1194</v>
      </c>
      <c r="D367" s="20" t="s">
        <v>1195</v>
      </c>
      <c r="E367" s="20" t="s">
        <v>28</v>
      </c>
      <c r="F367" s="20" t="s">
        <v>16</v>
      </c>
      <c r="G367" s="1" t="s">
        <v>14</v>
      </c>
      <c r="H367" s="2">
        <v>0</v>
      </c>
      <c r="I367" s="8">
        <v>1</v>
      </c>
      <c r="J367" s="29" t="s">
        <v>4773</v>
      </c>
      <c r="K367" s="1"/>
      <c r="L367" s="20"/>
      <c r="M367" s="2"/>
      <c r="N367" s="19">
        <f t="shared" si="12"/>
        <v>0</v>
      </c>
      <c r="O367" s="19">
        <f t="shared" si="11"/>
        <v>0</v>
      </c>
      <c r="P367" s="1" t="s">
        <v>24</v>
      </c>
    </row>
    <row r="368" spans="1:16" x14ac:dyDescent="0.25">
      <c r="A368" s="20" t="s">
        <v>160</v>
      </c>
      <c r="B368" s="20" t="s">
        <v>1202</v>
      </c>
      <c r="C368" s="20" t="s">
        <v>1203</v>
      </c>
      <c r="D368" s="20" t="s">
        <v>1204</v>
      </c>
      <c r="E368" s="20" t="s">
        <v>28</v>
      </c>
      <c r="F368" s="20" t="s">
        <v>16</v>
      </c>
      <c r="G368" s="1" t="s">
        <v>14</v>
      </c>
      <c r="H368" s="2">
        <v>0</v>
      </c>
      <c r="I368" s="8">
        <v>1</v>
      </c>
      <c r="J368" s="29" t="s">
        <v>4773</v>
      </c>
      <c r="K368" s="1"/>
      <c r="L368" s="20"/>
      <c r="M368" s="2"/>
      <c r="N368" s="19">
        <f t="shared" si="12"/>
        <v>0</v>
      </c>
      <c r="O368" s="19">
        <f t="shared" si="11"/>
        <v>0</v>
      </c>
      <c r="P368" s="1" t="s">
        <v>24</v>
      </c>
    </row>
    <row r="369" spans="1:16" x14ac:dyDescent="0.25">
      <c r="A369" s="20" t="s">
        <v>160</v>
      </c>
      <c r="B369" s="20" t="s">
        <v>1205</v>
      </c>
      <c r="C369" s="20" t="s">
        <v>1206</v>
      </c>
      <c r="D369" s="20" t="s">
        <v>1207</v>
      </c>
      <c r="E369" s="20" t="s">
        <v>28</v>
      </c>
      <c r="F369" s="20" t="s">
        <v>16</v>
      </c>
      <c r="G369" s="1" t="s">
        <v>14</v>
      </c>
      <c r="H369" s="2">
        <v>0</v>
      </c>
      <c r="I369" s="8">
        <v>1</v>
      </c>
      <c r="J369" s="29" t="s">
        <v>4773</v>
      </c>
      <c r="K369" s="1"/>
      <c r="L369" s="20"/>
      <c r="M369" s="2"/>
      <c r="N369" s="19">
        <f t="shared" si="12"/>
        <v>0</v>
      </c>
      <c r="O369" s="19">
        <f t="shared" si="11"/>
        <v>0</v>
      </c>
      <c r="P369" s="1" t="s">
        <v>24</v>
      </c>
    </row>
    <row r="370" spans="1:16" x14ac:dyDescent="0.25">
      <c r="A370" s="20" t="s">
        <v>160</v>
      </c>
      <c r="B370" s="20" t="s">
        <v>1211</v>
      </c>
      <c r="C370" s="20" t="s">
        <v>1212</v>
      </c>
      <c r="D370" s="20" t="s">
        <v>1213</v>
      </c>
      <c r="E370" s="20" t="s">
        <v>28</v>
      </c>
      <c r="F370" s="20" t="s">
        <v>16</v>
      </c>
      <c r="G370" s="1" t="s">
        <v>14</v>
      </c>
      <c r="H370" s="2">
        <v>0</v>
      </c>
      <c r="I370" s="8">
        <v>1</v>
      </c>
      <c r="J370" s="29" t="s">
        <v>4773</v>
      </c>
      <c r="K370" s="1"/>
      <c r="L370" s="20"/>
      <c r="M370" s="2"/>
      <c r="N370" s="19">
        <f t="shared" si="12"/>
        <v>0</v>
      </c>
      <c r="O370" s="19">
        <f t="shared" si="11"/>
        <v>0</v>
      </c>
      <c r="P370" s="1" t="s">
        <v>24</v>
      </c>
    </row>
    <row r="371" spans="1:16" x14ac:dyDescent="0.25">
      <c r="A371" s="20" t="s">
        <v>160</v>
      </c>
      <c r="B371" s="20" t="s">
        <v>1214</v>
      </c>
      <c r="C371" s="20" t="s">
        <v>1215</v>
      </c>
      <c r="D371" s="20" t="s">
        <v>1216</v>
      </c>
      <c r="E371" s="20" t="s">
        <v>28</v>
      </c>
      <c r="F371" s="20" t="s">
        <v>16</v>
      </c>
      <c r="G371" s="1" t="s">
        <v>14</v>
      </c>
      <c r="H371" s="2">
        <v>0</v>
      </c>
      <c r="I371" s="8">
        <v>1</v>
      </c>
      <c r="J371" s="29" t="s">
        <v>4773</v>
      </c>
      <c r="K371" s="1"/>
      <c r="L371" s="20"/>
      <c r="M371" s="2"/>
      <c r="N371" s="19">
        <f t="shared" si="12"/>
        <v>0</v>
      </c>
      <c r="O371" s="19">
        <f t="shared" si="11"/>
        <v>0</v>
      </c>
      <c r="P371" s="1" t="s">
        <v>24</v>
      </c>
    </row>
    <row r="372" spans="1:16" x14ac:dyDescent="0.25">
      <c r="A372" s="20" t="s">
        <v>160</v>
      </c>
      <c r="B372" s="20" t="s">
        <v>1218</v>
      </c>
      <c r="C372" s="20" t="s">
        <v>1219</v>
      </c>
      <c r="D372" s="20" t="s">
        <v>1220</v>
      </c>
      <c r="E372" s="20" t="s">
        <v>28</v>
      </c>
      <c r="F372" s="20" t="s">
        <v>16</v>
      </c>
      <c r="G372" s="1" t="s">
        <v>14</v>
      </c>
      <c r="H372" s="2">
        <v>0</v>
      </c>
      <c r="I372" s="8">
        <v>1</v>
      </c>
      <c r="J372" s="29" t="s">
        <v>4773</v>
      </c>
      <c r="K372" s="1"/>
      <c r="L372" s="20"/>
      <c r="M372" s="2"/>
      <c r="N372" s="19">
        <f t="shared" si="12"/>
        <v>0</v>
      </c>
      <c r="O372" s="19">
        <f t="shared" si="11"/>
        <v>0</v>
      </c>
      <c r="P372" s="1" t="s">
        <v>24</v>
      </c>
    </row>
    <row r="373" spans="1:16" x14ac:dyDescent="0.25">
      <c r="A373" s="20" t="s">
        <v>160</v>
      </c>
      <c r="B373" s="20" t="s">
        <v>1221</v>
      </c>
      <c r="C373" s="20" t="s">
        <v>1222</v>
      </c>
      <c r="D373" s="20" t="s">
        <v>1223</v>
      </c>
      <c r="E373" s="20" t="s">
        <v>28</v>
      </c>
      <c r="F373" s="20" t="s">
        <v>16</v>
      </c>
      <c r="G373" s="1" t="s">
        <v>14</v>
      </c>
      <c r="H373" s="2">
        <v>0</v>
      </c>
      <c r="I373" s="8">
        <v>1</v>
      </c>
      <c r="J373" s="29" t="s">
        <v>4773</v>
      </c>
      <c r="K373" s="1"/>
      <c r="L373" s="20"/>
      <c r="M373" s="2"/>
      <c r="N373" s="19">
        <f t="shared" si="12"/>
        <v>0</v>
      </c>
      <c r="O373" s="19">
        <f t="shared" si="11"/>
        <v>0</v>
      </c>
      <c r="P373" s="1" t="s">
        <v>24</v>
      </c>
    </row>
    <row r="374" spans="1:16" x14ac:dyDescent="0.25">
      <c r="A374" s="20" t="s">
        <v>160</v>
      </c>
      <c r="B374" s="20" t="s">
        <v>1224</v>
      </c>
      <c r="C374" s="20" t="s">
        <v>1225</v>
      </c>
      <c r="D374" s="20" t="s">
        <v>1226</v>
      </c>
      <c r="E374" s="20" t="s">
        <v>28</v>
      </c>
      <c r="F374" s="20" t="s">
        <v>16</v>
      </c>
      <c r="G374" s="1" t="s">
        <v>14</v>
      </c>
      <c r="H374" s="2">
        <v>0</v>
      </c>
      <c r="I374" s="8">
        <v>1</v>
      </c>
      <c r="J374" s="29" t="s">
        <v>4773</v>
      </c>
      <c r="K374" s="1"/>
      <c r="L374" s="20"/>
      <c r="M374" s="2"/>
      <c r="N374" s="19">
        <f t="shared" si="12"/>
        <v>0</v>
      </c>
      <c r="O374" s="19">
        <f t="shared" si="11"/>
        <v>0</v>
      </c>
      <c r="P374" s="1" t="s">
        <v>24</v>
      </c>
    </row>
    <row r="375" spans="1:16" x14ac:dyDescent="0.25">
      <c r="A375" s="20" t="s">
        <v>160</v>
      </c>
      <c r="B375" s="20" t="s">
        <v>1227</v>
      </c>
      <c r="C375" s="20" t="s">
        <v>1228</v>
      </c>
      <c r="D375" s="20" t="s">
        <v>1229</v>
      </c>
      <c r="E375" s="20" t="s">
        <v>15</v>
      </c>
      <c r="F375" s="20" t="s">
        <v>16</v>
      </c>
      <c r="G375" s="1" t="s">
        <v>17</v>
      </c>
      <c r="H375" s="2">
        <v>1.1000000000000001</v>
      </c>
      <c r="I375" s="8">
        <v>1</v>
      </c>
      <c r="J375" s="29"/>
      <c r="K375" s="1"/>
      <c r="L375" s="20" t="s">
        <v>4545</v>
      </c>
      <c r="M375" s="2">
        <v>49.884</v>
      </c>
      <c r="N375" s="2">
        <f t="shared" si="12"/>
        <v>49.884</v>
      </c>
      <c r="O375" s="2">
        <f t="shared" si="11"/>
        <v>0.44539285714285715</v>
      </c>
      <c r="P375" s="1" t="s">
        <v>12</v>
      </c>
    </row>
    <row r="376" spans="1:16" x14ac:dyDescent="0.25">
      <c r="A376" s="20" t="s">
        <v>160</v>
      </c>
      <c r="B376" s="20" t="s">
        <v>1230</v>
      </c>
      <c r="C376" s="20" t="s">
        <v>1231</v>
      </c>
      <c r="D376" s="20" t="s">
        <v>1232</v>
      </c>
      <c r="E376" s="20" t="s">
        <v>28</v>
      </c>
      <c r="F376" s="20" t="s">
        <v>16</v>
      </c>
      <c r="G376" s="1" t="s">
        <v>14</v>
      </c>
      <c r="H376" s="2">
        <v>0</v>
      </c>
      <c r="I376" s="8">
        <v>1</v>
      </c>
      <c r="J376" s="29" t="s">
        <v>4773</v>
      </c>
      <c r="K376" s="1"/>
      <c r="L376" s="20"/>
      <c r="M376" s="2"/>
      <c r="N376" s="19">
        <f t="shared" si="12"/>
        <v>0</v>
      </c>
      <c r="O376" s="19">
        <f t="shared" si="11"/>
        <v>0</v>
      </c>
      <c r="P376" s="1" t="s">
        <v>24</v>
      </c>
    </row>
    <row r="377" spans="1:16" x14ac:dyDescent="0.25">
      <c r="A377" s="20" t="s">
        <v>160</v>
      </c>
      <c r="B377" s="20" t="s">
        <v>1233</v>
      </c>
      <c r="C377" s="20" t="s">
        <v>1234</v>
      </c>
      <c r="D377" s="20" t="s">
        <v>1235</v>
      </c>
      <c r="E377" s="20" t="s">
        <v>15</v>
      </c>
      <c r="F377" s="20" t="s">
        <v>16</v>
      </c>
      <c r="G377" s="1" t="s">
        <v>105</v>
      </c>
      <c r="H377" s="2">
        <v>8</v>
      </c>
      <c r="I377" s="8">
        <v>1</v>
      </c>
      <c r="J377" s="29"/>
      <c r="K377" s="1"/>
      <c r="L377" s="20" t="s">
        <v>4546</v>
      </c>
      <c r="M377" s="2">
        <v>210</v>
      </c>
      <c r="N377" s="2">
        <f t="shared" si="12"/>
        <v>210</v>
      </c>
      <c r="O377" s="2">
        <f t="shared" si="11"/>
        <v>1.875</v>
      </c>
      <c r="P377" s="1" t="s">
        <v>12</v>
      </c>
    </row>
    <row r="378" spans="1:16" x14ac:dyDescent="0.25">
      <c r="A378" s="20" t="s">
        <v>160</v>
      </c>
      <c r="B378" s="20" t="s">
        <v>1236</v>
      </c>
      <c r="C378" s="20" t="s">
        <v>1237</v>
      </c>
      <c r="D378" s="20" t="s">
        <v>1238</v>
      </c>
      <c r="E378" s="20" t="s">
        <v>20</v>
      </c>
      <c r="F378" s="20" t="s">
        <v>16</v>
      </c>
      <c r="G378" s="1" t="s">
        <v>17</v>
      </c>
      <c r="H378" s="2">
        <v>1.1000000000000001</v>
      </c>
      <c r="I378" s="8">
        <v>2</v>
      </c>
      <c r="J378" s="29"/>
      <c r="K378" s="1"/>
      <c r="L378" s="20" t="s">
        <v>4547</v>
      </c>
      <c r="M378" s="2">
        <v>78.599999999999994</v>
      </c>
      <c r="N378" s="2">
        <f t="shared" si="12"/>
        <v>78.599999999999994</v>
      </c>
      <c r="O378" s="2">
        <f t="shared" si="11"/>
        <v>0.70178571428571423</v>
      </c>
      <c r="P378" s="1" t="s">
        <v>50</v>
      </c>
    </row>
    <row r="379" spans="1:16" x14ac:dyDescent="0.25">
      <c r="A379" s="31" t="s">
        <v>160</v>
      </c>
      <c r="B379" s="31" t="s">
        <v>1239</v>
      </c>
      <c r="C379" s="31" t="s">
        <v>1240</v>
      </c>
      <c r="D379" s="31" t="s">
        <v>1241</v>
      </c>
      <c r="E379" s="31" t="s">
        <v>28</v>
      </c>
      <c r="F379" s="20" t="s">
        <v>16</v>
      </c>
      <c r="G379" s="1" t="s">
        <v>17</v>
      </c>
      <c r="H379" s="2">
        <v>1.1000000000000001</v>
      </c>
      <c r="I379" s="8">
        <v>5</v>
      </c>
      <c r="J379" s="34" t="s">
        <v>4548</v>
      </c>
      <c r="K379" s="1">
        <v>461.82</v>
      </c>
      <c r="L379" s="20" t="s">
        <v>4168</v>
      </c>
      <c r="M379" s="2">
        <v>277.77699999999999</v>
      </c>
      <c r="N379" s="2">
        <f t="shared" si="12"/>
        <v>739.59699999999998</v>
      </c>
      <c r="O379" s="2">
        <f t="shared" si="11"/>
        <v>6.6035446428571429</v>
      </c>
      <c r="P379" s="1" t="s">
        <v>1242</v>
      </c>
    </row>
    <row r="380" spans="1:16" x14ac:dyDescent="0.25">
      <c r="A380" s="32"/>
      <c r="B380" s="32"/>
      <c r="C380" s="32"/>
      <c r="D380" s="32"/>
      <c r="E380" s="32"/>
      <c r="F380" s="20" t="s">
        <v>16</v>
      </c>
      <c r="G380" s="1" t="s">
        <v>14</v>
      </c>
      <c r="H380" s="2">
        <v>0</v>
      </c>
      <c r="I380" s="8">
        <v>1</v>
      </c>
      <c r="J380" s="36"/>
      <c r="K380" s="1"/>
      <c r="L380" s="31"/>
      <c r="M380" s="2"/>
      <c r="N380" s="19">
        <f t="shared" si="12"/>
        <v>0</v>
      </c>
      <c r="O380" s="19">
        <f t="shared" si="11"/>
        <v>0</v>
      </c>
      <c r="P380" s="1" t="s">
        <v>12</v>
      </c>
    </row>
    <row r="381" spans="1:16" x14ac:dyDescent="0.25">
      <c r="A381" s="33"/>
      <c r="B381" s="33"/>
      <c r="C381" s="33"/>
      <c r="D381" s="33"/>
      <c r="E381" s="33"/>
      <c r="F381" s="20" t="s">
        <v>16</v>
      </c>
      <c r="G381" s="1" t="s">
        <v>135</v>
      </c>
      <c r="H381" s="2">
        <v>0.1</v>
      </c>
      <c r="I381" s="8">
        <v>1</v>
      </c>
      <c r="J381" s="35"/>
      <c r="K381" s="1"/>
      <c r="L381" s="33"/>
      <c r="M381" s="2"/>
      <c r="N381" s="19">
        <f t="shared" si="12"/>
        <v>0</v>
      </c>
      <c r="O381" s="19">
        <f t="shared" si="11"/>
        <v>0</v>
      </c>
      <c r="P381" s="1" t="s">
        <v>12</v>
      </c>
    </row>
    <row r="382" spans="1:16" x14ac:dyDescent="0.25">
      <c r="A382" s="20" t="s">
        <v>160</v>
      </c>
      <c r="B382" s="20" t="s">
        <v>1243</v>
      </c>
      <c r="C382" s="20" t="s">
        <v>1244</v>
      </c>
      <c r="D382" s="20" t="s">
        <v>1245</v>
      </c>
      <c r="E382" s="20" t="s">
        <v>28</v>
      </c>
      <c r="F382" s="20" t="s">
        <v>16</v>
      </c>
      <c r="G382" s="1" t="s">
        <v>17</v>
      </c>
      <c r="H382" s="2">
        <v>1.1000000000000001</v>
      </c>
      <c r="I382" s="8">
        <v>3</v>
      </c>
      <c r="J382" s="29" t="s">
        <v>4549</v>
      </c>
      <c r="K382" s="1">
        <v>290.99</v>
      </c>
      <c r="L382" s="20"/>
      <c r="M382" s="2"/>
      <c r="N382" s="2">
        <f t="shared" si="12"/>
        <v>290.99</v>
      </c>
      <c r="O382" s="2">
        <f t="shared" si="11"/>
        <v>2.598125</v>
      </c>
      <c r="P382" s="1" t="s">
        <v>56</v>
      </c>
    </row>
    <row r="383" spans="1:16" x14ac:dyDescent="0.25">
      <c r="A383" s="20" t="s">
        <v>160</v>
      </c>
      <c r="B383" s="20" t="s">
        <v>1246</v>
      </c>
      <c r="C383" s="20" t="s">
        <v>1247</v>
      </c>
      <c r="D383" s="20" t="s">
        <v>1248</v>
      </c>
      <c r="E383" s="20" t="s">
        <v>15</v>
      </c>
      <c r="F383" s="20" t="s">
        <v>16</v>
      </c>
      <c r="G383" s="1" t="s">
        <v>17</v>
      </c>
      <c r="H383" s="2">
        <v>1.1000000000000001</v>
      </c>
      <c r="I383" s="8">
        <v>2</v>
      </c>
      <c r="J383" s="29"/>
      <c r="K383" s="1"/>
      <c r="L383" s="20" t="s">
        <v>4550</v>
      </c>
      <c r="M383" s="2">
        <v>30</v>
      </c>
      <c r="N383" s="2">
        <f t="shared" si="12"/>
        <v>30</v>
      </c>
      <c r="O383" s="2">
        <f t="shared" si="11"/>
        <v>0.26785714285714285</v>
      </c>
      <c r="P383" s="1" t="s">
        <v>22</v>
      </c>
    </row>
    <row r="384" spans="1:16" x14ac:dyDescent="0.25">
      <c r="A384" s="20" t="s">
        <v>160</v>
      </c>
      <c r="B384" s="20" t="s">
        <v>1249</v>
      </c>
      <c r="C384" s="20" t="s">
        <v>1250</v>
      </c>
      <c r="D384" s="20" t="s">
        <v>1251</v>
      </c>
      <c r="E384" s="20" t="s">
        <v>28</v>
      </c>
      <c r="F384" s="20" t="s">
        <v>16</v>
      </c>
      <c r="G384" s="1" t="s">
        <v>17</v>
      </c>
      <c r="H384" s="2">
        <v>1.1000000000000001</v>
      </c>
      <c r="I384" s="8">
        <v>3</v>
      </c>
      <c r="J384" s="29" t="s">
        <v>4774</v>
      </c>
      <c r="K384" s="1">
        <v>127.49</v>
      </c>
      <c r="L384" s="20" t="s">
        <v>4169</v>
      </c>
      <c r="M384" s="2">
        <v>5.04</v>
      </c>
      <c r="N384" s="2">
        <f t="shared" si="12"/>
        <v>132.53</v>
      </c>
      <c r="O384" s="2">
        <f t="shared" si="11"/>
        <v>1.1833035714285713</v>
      </c>
      <c r="P384" s="1" t="s">
        <v>84</v>
      </c>
    </row>
    <row r="385" spans="1:16" x14ac:dyDescent="0.25">
      <c r="A385" s="31" t="s">
        <v>160</v>
      </c>
      <c r="B385" s="31" t="s">
        <v>1252</v>
      </c>
      <c r="C385" s="31" t="s">
        <v>1253</v>
      </c>
      <c r="D385" s="31" t="s">
        <v>1254</v>
      </c>
      <c r="E385" s="31" t="s">
        <v>28</v>
      </c>
      <c r="F385" s="20" t="s">
        <v>16</v>
      </c>
      <c r="G385" s="1" t="s">
        <v>17</v>
      </c>
      <c r="H385" s="2">
        <v>1.1000000000000001</v>
      </c>
      <c r="I385" s="8">
        <v>3</v>
      </c>
      <c r="J385" s="34" t="s">
        <v>4774</v>
      </c>
      <c r="K385" s="1">
        <v>127.49</v>
      </c>
      <c r="L385" s="31"/>
      <c r="M385" s="2"/>
      <c r="N385" s="2">
        <f t="shared" si="12"/>
        <v>127.49</v>
      </c>
      <c r="O385" s="2">
        <f t="shared" si="11"/>
        <v>1.1383035714285714</v>
      </c>
      <c r="P385" s="1" t="s">
        <v>84</v>
      </c>
    </row>
    <row r="386" spans="1:16" x14ac:dyDescent="0.25">
      <c r="A386" s="33"/>
      <c r="B386" s="33"/>
      <c r="C386" s="33"/>
      <c r="D386" s="33"/>
      <c r="E386" s="33"/>
      <c r="F386" s="20" t="s">
        <v>16</v>
      </c>
      <c r="G386" s="1" t="s">
        <v>14</v>
      </c>
      <c r="H386" s="2">
        <v>0</v>
      </c>
      <c r="I386" s="8">
        <v>1</v>
      </c>
      <c r="J386" s="35"/>
      <c r="K386" s="1"/>
      <c r="L386" s="33"/>
      <c r="M386" s="2"/>
      <c r="N386" s="19">
        <f t="shared" si="12"/>
        <v>0</v>
      </c>
      <c r="O386" s="19">
        <f t="shared" si="11"/>
        <v>0</v>
      </c>
      <c r="P386" s="1" t="s">
        <v>24</v>
      </c>
    </row>
    <row r="387" spans="1:16" x14ac:dyDescent="0.25">
      <c r="A387" s="31" t="s">
        <v>160</v>
      </c>
      <c r="B387" s="31" t="s">
        <v>1255</v>
      </c>
      <c r="C387" s="31" t="s">
        <v>1256</v>
      </c>
      <c r="D387" s="31" t="s">
        <v>1257</v>
      </c>
      <c r="E387" s="31" t="s">
        <v>28</v>
      </c>
      <c r="F387" s="20" t="s">
        <v>16</v>
      </c>
      <c r="G387" s="1" t="s">
        <v>17</v>
      </c>
      <c r="H387" s="2">
        <v>1.1000000000000001</v>
      </c>
      <c r="I387" s="8">
        <v>3</v>
      </c>
      <c r="J387" s="34" t="s">
        <v>4774</v>
      </c>
      <c r="K387" s="1">
        <v>127.49</v>
      </c>
      <c r="L387" s="31"/>
      <c r="M387" s="2"/>
      <c r="N387" s="2">
        <f t="shared" si="12"/>
        <v>127.49</v>
      </c>
      <c r="O387" s="2">
        <f t="shared" ref="O387:O450" si="13">N387/112</f>
        <v>1.1383035714285714</v>
      </c>
      <c r="P387" s="1" t="s">
        <v>84</v>
      </c>
    </row>
    <row r="388" spans="1:16" x14ac:dyDescent="0.25">
      <c r="A388" s="33"/>
      <c r="B388" s="33"/>
      <c r="C388" s="33"/>
      <c r="D388" s="33"/>
      <c r="E388" s="33"/>
      <c r="F388" s="20" t="s">
        <v>16</v>
      </c>
      <c r="G388" s="1" t="s">
        <v>14</v>
      </c>
      <c r="H388" s="2">
        <v>0</v>
      </c>
      <c r="I388" s="8">
        <v>1</v>
      </c>
      <c r="J388" s="35"/>
      <c r="K388" s="1"/>
      <c r="L388" s="33"/>
      <c r="M388" s="2"/>
      <c r="N388" s="19">
        <f t="shared" si="12"/>
        <v>0</v>
      </c>
      <c r="O388" s="19">
        <f t="shared" si="13"/>
        <v>0</v>
      </c>
      <c r="P388" s="1" t="s">
        <v>24</v>
      </c>
    </row>
    <row r="389" spans="1:16" x14ac:dyDescent="0.25">
      <c r="A389" s="31" t="s">
        <v>160</v>
      </c>
      <c r="B389" s="31" t="s">
        <v>1258</v>
      </c>
      <c r="C389" s="31" t="s">
        <v>1259</v>
      </c>
      <c r="D389" s="31" t="s">
        <v>1260</v>
      </c>
      <c r="E389" s="31" t="s">
        <v>28</v>
      </c>
      <c r="F389" s="20" t="s">
        <v>16</v>
      </c>
      <c r="G389" s="1" t="s">
        <v>17</v>
      </c>
      <c r="H389" s="2">
        <v>1.1000000000000001</v>
      </c>
      <c r="I389" s="8">
        <v>3</v>
      </c>
      <c r="J389" s="34" t="s">
        <v>4774</v>
      </c>
      <c r="K389" s="1">
        <v>127.49</v>
      </c>
      <c r="L389" s="31"/>
      <c r="M389" s="2"/>
      <c r="N389" s="2">
        <f t="shared" si="12"/>
        <v>127.49</v>
      </c>
      <c r="O389" s="2">
        <f t="shared" si="13"/>
        <v>1.1383035714285714</v>
      </c>
      <c r="P389" s="1" t="s">
        <v>86</v>
      </c>
    </row>
    <row r="390" spans="1:16" x14ac:dyDescent="0.25">
      <c r="A390" s="33"/>
      <c r="B390" s="33"/>
      <c r="C390" s="33"/>
      <c r="D390" s="33"/>
      <c r="E390" s="33"/>
      <c r="F390" s="20" t="s">
        <v>16</v>
      </c>
      <c r="G390" s="1" t="s">
        <v>14</v>
      </c>
      <c r="H390" s="2">
        <v>0</v>
      </c>
      <c r="I390" s="8">
        <v>1</v>
      </c>
      <c r="J390" s="35"/>
      <c r="K390" s="1"/>
      <c r="L390" s="33"/>
      <c r="M390" s="2"/>
      <c r="N390" s="19">
        <f t="shared" si="12"/>
        <v>0</v>
      </c>
      <c r="O390" s="19">
        <f t="shared" si="13"/>
        <v>0</v>
      </c>
      <c r="P390" s="1" t="s">
        <v>24</v>
      </c>
    </row>
    <row r="391" spans="1:16" x14ac:dyDescent="0.25">
      <c r="A391" s="31" t="s">
        <v>160</v>
      </c>
      <c r="B391" s="31" t="s">
        <v>1261</v>
      </c>
      <c r="C391" s="31" t="s">
        <v>1262</v>
      </c>
      <c r="D391" s="31" t="s">
        <v>1263</v>
      </c>
      <c r="E391" s="31" t="s">
        <v>28</v>
      </c>
      <c r="F391" s="20" t="s">
        <v>16</v>
      </c>
      <c r="G391" s="1" t="s">
        <v>17</v>
      </c>
      <c r="H391" s="2">
        <v>1.1000000000000001</v>
      </c>
      <c r="I391" s="8">
        <v>2</v>
      </c>
      <c r="J391" s="34" t="s">
        <v>4774</v>
      </c>
      <c r="K391" s="1">
        <v>127.49</v>
      </c>
      <c r="L391" s="31"/>
      <c r="M391" s="2"/>
      <c r="N391" s="2">
        <f t="shared" si="12"/>
        <v>127.49</v>
      </c>
      <c r="O391" s="2">
        <f t="shared" si="13"/>
        <v>1.1383035714285714</v>
      </c>
      <c r="P391" s="1" t="s">
        <v>45</v>
      </c>
    </row>
    <row r="392" spans="1:16" x14ac:dyDescent="0.25">
      <c r="A392" s="33"/>
      <c r="B392" s="33"/>
      <c r="C392" s="33"/>
      <c r="D392" s="33"/>
      <c r="E392" s="33"/>
      <c r="F392" s="20" t="s">
        <v>16</v>
      </c>
      <c r="G392" s="1" t="s">
        <v>14</v>
      </c>
      <c r="H392" s="2">
        <v>0</v>
      </c>
      <c r="I392" s="8">
        <v>1</v>
      </c>
      <c r="J392" s="35"/>
      <c r="K392" s="1"/>
      <c r="L392" s="33"/>
      <c r="M392" s="2"/>
      <c r="N392" s="19">
        <f t="shared" si="12"/>
        <v>0</v>
      </c>
      <c r="O392" s="19">
        <f t="shared" si="13"/>
        <v>0</v>
      </c>
      <c r="P392" s="1" t="s">
        <v>24</v>
      </c>
    </row>
    <row r="393" spans="1:16" x14ac:dyDescent="0.25">
      <c r="A393" s="20" t="s">
        <v>160</v>
      </c>
      <c r="B393" s="20" t="s">
        <v>1264</v>
      </c>
      <c r="C393" s="20" t="s">
        <v>1265</v>
      </c>
      <c r="D393" s="20" t="s">
        <v>1266</v>
      </c>
      <c r="E393" s="20" t="s">
        <v>28</v>
      </c>
      <c r="F393" s="20" t="s">
        <v>16</v>
      </c>
      <c r="G393" s="1" t="s">
        <v>17</v>
      </c>
      <c r="H393" s="2">
        <v>1.1000000000000001</v>
      </c>
      <c r="I393" s="8">
        <v>1</v>
      </c>
      <c r="J393" s="29" t="s">
        <v>4551</v>
      </c>
      <c r="K393" s="1">
        <v>153.75</v>
      </c>
      <c r="L393" s="20" t="s">
        <v>4170</v>
      </c>
      <c r="M393" s="2">
        <v>37.344000000000001</v>
      </c>
      <c r="N393" s="2">
        <f t="shared" si="12"/>
        <v>191.09399999999999</v>
      </c>
      <c r="O393" s="2">
        <f t="shared" si="13"/>
        <v>1.7061964285714286</v>
      </c>
      <c r="P393" s="1" t="s">
        <v>57</v>
      </c>
    </row>
    <row r="394" spans="1:16" x14ac:dyDescent="0.25">
      <c r="A394" s="20" t="s">
        <v>160</v>
      </c>
      <c r="B394" s="20" t="s">
        <v>1270</v>
      </c>
      <c r="C394" s="20" t="s">
        <v>1271</v>
      </c>
      <c r="D394" s="20" t="s">
        <v>1272</v>
      </c>
      <c r="E394" s="20" t="s">
        <v>28</v>
      </c>
      <c r="F394" s="20" t="s">
        <v>16</v>
      </c>
      <c r="G394" s="1" t="s">
        <v>17</v>
      </c>
      <c r="H394" s="2">
        <v>1.1000000000000001</v>
      </c>
      <c r="I394" s="8">
        <v>3</v>
      </c>
      <c r="J394" s="29" t="s">
        <v>4551</v>
      </c>
      <c r="K394" s="1">
        <v>153.75</v>
      </c>
      <c r="L394" s="20"/>
      <c r="M394" s="2"/>
      <c r="N394" s="2">
        <f t="shared" si="12"/>
        <v>153.75</v>
      </c>
      <c r="O394" s="2">
        <f t="shared" si="13"/>
        <v>1.3727678571428572</v>
      </c>
      <c r="P394" s="1" t="s">
        <v>56</v>
      </c>
    </row>
    <row r="395" spans="1:16" x14ac:dyDescent="0.25">
      <c r="A395" s="20" t="s">
        <v>160</v>
      </c>
      <c r="B395" s="20" t="s">
        <v>1273</v>
      </c>
      <c r="C395" s="20" t="s">
        <v>1274</v>
      </c>
      <c r="D395" s="20" t="s">
        <v>1275</v>
      </c>
      <c r="E395" s="20" t="s">
        <v>28</v>
      </c>
      <c r="F395" s="20" t="s">
        <v>16</v>
      </c>
      <c r="G395" s="1" t="s">
        <v>17</v>
      </c>
      <c r="H395" s="2">
        <v>1.1000000000000001</v>
      </c>
      <c r="I395" s="8">
        <v>3</v>
      </c>
      <c r="J395" s="29" t="s">
        <v>4551</v>
      </c>
      <c r="K395" s="1">
        <v>153.75</v>
      </c>
      <c r="L395" s="20"/>
      <c r="M395" s="2"/>
      <c r="N395" s="2">
        <f t="shared" si="12"/>
        <v>153.75</v>
      </c>
      <c r="O395" s="2">
        <f t="shared" si="13"/>
        <v>1.3727678571428572</v>
      </c>
      <c r="P395" s="1" t="s">
        <v>56</v>
      </c>
    </row>
    <row r="396" spans="1:16" x14ac:dyDescent="0.25">
      <c r="A396" s="20" t="s">
        <v>160</v>
      </c>
      <c r="B396" s="20" t="s">
        <v>1279</v>
      </c>
      <c r="C396" s="20" t="s">
        <v>1280</v>
      </c>
      <c r="D396" s="20" t="s">
        <v>1281</v>
      </c>
      <c r="E396" s="20" t="s">
        <v>28</v>
      </c>
      <c r="F396" s="20" t="s">
        <v>16</v>
      </c>
      <c r="G396" s="1" t="s">
        <v>17</v>
      </c>
      <c r="H396" s="2">
        <v>1.1000000000000001</v>
      </c>
      <c r="I396" s="8">
        <v>1</v>
      </c>
      <c r="J396" s="29" t="s">
        <v>4696</v>
      </c>
      <c r="K396" s="1">
        <v>145.91999999999999</v>
      </c>
      <c r="L396" s="20"/>
      <c r="M396" s="2"/>
      <c r="N396" s="2">
        <f t="shared" si="12"/>
        <v>145.91999999999999</v>
      </c>
      <c r="O396" s="2">
        <f t="shared" si="13"/>
        <v>1.3028571428571427</v>
      </c>
      <c r="P396" s="1" t="s">
        <v>94</v>
      </c>
    </row>
    <row r="397" spans="1:16" x14ac:dyDescent="0.25">
      <c r="A397" s="20" t="s">
        <v>160</v>
      </c>
      <c r="B397" s="20" t="s">
        <v>1282</v>
      </c>
      <c r="C397" s="20" t="s">
        <v>1283</v>
      </c>
      <c r="D397" s="20" t="s">
        <v>1284</v>
      </c>
      <c r="E397" s="20" t="s">
        <v>28</v>
      </c>
      <c r="F397" s="20" t="s">
        <v>16</v>
      </c>
      <c r="G397" s="1" t="s">
        <v>14</v>
      </c>
      <c r="H397" s="2">
        <v>0</v>
      </c>
      <c r="I397" s="8">
        <v>1</v>
      </c>
      <c r="J397" s="29" t="s">
        <v>4554</v>
      </c>
      <c r="K397" s="1"/>
      <c r="L397" s="20"/>
      <c r="M397" s="2"/>
      <c r="N397" s="19">
        <f t="shared" si="12"/>
        <v>0</v>
      </c>
      <c r="O397" s="19">
        <f t="shared" si="13"/>
        <v>0</v>
      </c>
      <c r="P397" s="1" t="s">
        <v>24</v>
      </c>
    </row>
    <row r="398" spans="1:16" x14ac:dyDescent="0.25">
      <c r="A398" s="20" t="s">
        <v>160</v>
      </c>
      <c r="B398" s="20" t="s">
        <v>1285</v>
      </c>
      <c r="C398" s="20" t="s">
        <v>1286</v>
      </c>
      <c r="D398" s="20" t="s">
        <v>1287</v>
      </c>
      <c r="E398" s="20" t="s">
        <v>28</v>
      </c>
      <c r="F398" s="20" t="s">
        <v>16</v>
      </c>
      <c r="G398" s="1" t="s">
        <v>14</v>
      </c>
      <c r="H398" s="2">
        <v>0</v>
      </c>
      <c r="I398" s="8">
        <v>1</v>
      </c>
      <c r="J398" s="29" t="s">
        <v>4554</v>
      </c>
      <c r="K398" s="1"/>
      <c r="L398" s="20"/>
      <c r="M398" s="2"/>
      <c r="N398" s="19">
        <f t="shared" si="12"/>
        <v>0</v>
      </c>
      <c r="O398" s="19">
        <f t="shared" si="13"/>
        <v>0</v>
      </c>
      <c r="P398" s="1" t="s">
        <v>24</v>
      </c>
    </row>
    <row r="399" spans="1:16" x14ac:dyDescent="0.25">
      <c r="A399" s="20" t="s">
        <v>160</v>
      </c>
      <c r="B399" s="20" t="s">
        <v>1288</v>
      </c>
      <c r="C399" s="20" t="s">
        <v>1289</v>
      </c>
      <c r="D399" s="20" t="s">
        <v>1290</v>
      </c>
      <c r="E399" s="20" t="s">
        <v>15</v>
      </c>
      <c r="F399" s="20" t="s">
        <v>16</v>
      </c>
      <c r="G399" s="1" t="s">
        <v>17</v>
      </c>
      <c r="H399" s="2">
        <v>1.1000000000000001</v>
      </c>
      <c r="I399" s="8">
        <v>1</v>
      </c>
      <c r="J399" s="29"/>
      <c r="K399" s="1"/>
      <c r="L399" s="20" t="s">
        <v>4555</v>
      </c>
      <c r="M399" s="2">
        <v>4.5</v>
      </c>
      <c r="N399" s="2">
        <f t="shared" si="12"/>
        <v>4.5</v>
      </c>
      <c r="O399" s="2">
        <f t="shared" si="13"/>
        <v>4.0178571428571432E-2</v>
      </c>
      <c r="P399" s="1" t="s">
        <v>12</v>
      </c>
    </row>
    <row r="400" spans="1:16" x14ac:dyDescent="0.25">
      <c r="A400" s="20" t="s">
        <v>160</v>
      </c>
      <c r="B400" s="20" t="s">
        <v>1291</v>
      </c>
      <c r="C400" s="20" t="s">
        <v>1292</v>
      </c>
      <c r="D400" s="20" t="s">
        <v>1293</v>
      </c>
      <c r="E400" s="20" t="s">
        <v>20</v>
      </c>
      <c r="F400" s="20" t="s">
        <v>16</v>
      </c>
      <c r="G400" s="1" t="s">
        <v>17</v>
      </c>
      <c r="H400" s="2">
        <v>1.1000000000000001</v>
      </c>
      <c r="I400" s="8">
        <v>6</v>
      </c>
      <c r="J400" s="29"/>
      <c r="K400" s="1"/>
      <c r="L400" s="20" t="s">
        <v>4352</v>
      </c>
      <c r="M400" s="2">
        <v>206.4</v>
      </c>
      <c r="N400" s="2">
        <f t="shared" si="12"/>
        <v>206.4</v>
      </c>
      <c r="O400" s="2">
        <f t="shared" si="13"/>
        <v>1.842857142857143</v>
      </c>
      <c r="P400" s="1" t="s">
        <v>80</v>
      </c>
    </row>
    <row r="401" spans="1:16" x14ac:dyDescent="0.25">
      <c r="A401" s="20" t="s">
        <v>160</v>
      </c>
      <c r="B401" s="20" t="s">
        <v>1294</v>
      </c>
      <c r="C401" s="20" t="s">
        <v>1295</v>
      </c>
      <c r="D401" s="20" t="s">
        <v>1296</v>
      </c>
      <c r="E401" s="20" t="s">
        <v>15</v>
      </c>
      <c r="F401" s="20" t="s">
        <v>16</v>
      </c>
      <c r="G401" s="1" t="s">
        <v>17</v>
      </c>
      <c r="H401" s="2">
        <v>1.1000000000000001</v>
      </c>
      <c r="I401" s="8">
        <v>1</v>
      </c>
      <c r="J401" s="29"/>
      <c r="K401" s="1"/>
      <c r="L401" s="20" t="s">
        <v>4468</v>
      </c>
      <c r="M401" s="2">
        <v>15.396000000000001</v>
      </c>
      <c r="N401" s="2">
        <f t="shared" si="12"/>
        <v>15.396000000000001</v>
      </c>
      <c r="O401" s="2">
        <f t="shared" si="13"/>
        <v>0.13746428571428573</v>
      </c>
      <c r="P401" s="1" t="s">
        <v>12</v>
      </c>
    </row>
    <row r="402" spans="1:16" x14ac:dyDescent="0.25">
      <c r="A402" s="20" t="s">
        <v>160</v>
      </c>
      <c r="B402" s="20" t="s">
        <v>1297</v>
      </c>
      <c r="C402" s="20" t="s">
        <v>1298</v>
      </c>
      <c r="D402" s="20" t="s">
        <v>1299</v>
      </c>
      <c r="E402" s="20" t="s">
        <v>28</v>
      </c>
      <c r="F402" s="20" t="s">
        <v>16</v>
      </c>
      <c r="G402" s="1" t="s">
        <v>14</v>
      </c>
      <c r="H402" s="2">
        <v>0</v>
      </c>
      <c r="I402" s="8">
        <v>1</v>
      </c>
      <c r="J402" s="29" t="s">
        <v>4775</v>
      </c>
      <c r="K402" s="1"/>
      <c r="L402" s="20"/>
      <c r="M402" s="2"/>
      <c r="N402" s="19">
        <f t="shared" si="12"/>
        <v>0</v>
      </c>
      <c r="O402" s="19">
        <f t="shared" si="13"/>
        <v>0</v>
      </c>
      <c r="P402" s="1" t="s">
        <v>24</v>
      </c>
    </row>
    <row r="403" spans="1:16" x14ac:dyDescent="0.25">
      <c r="A403" s="20" t="s">
        <v>160</v>
      </c>
      <c r="B403" s="20" t="s">
        <v>1303</v>
      </c>
      <c r="C403" s="20" t="s">
        <v>1304</v>
      </c>
      <c r="D403" s="20" t="s">
        <v>1305</v>
      </c>
      <c r="E403" s="20" t="s">
        <v>28</v>
      </c>
      <c r="F403" s="20" t="s">
        <v>16</v>
      </c>
      <c r="G403" s="1" t="s">
        <v>14</v>
      </c>
      <c r="H403" s="2">
        <v>0</v>
      </c>
      <c r="I403" s="8">
        <v>1</v>
      </c>
      <c r="J403" s="29" t="s">
        <v>4755</v>
      </c>
      <c r="K403" s="1"/>
      <c r="L403" s="20"/>
      <c r="M403" s="2"/>
      <c r="N403" s="19">
        <f t="shared" si="12"/>
        <v>0</v>
      </c>
      <c r="O403" s="19">
        <f t="shared" si="13"/>
        <v>0</v>
      </c>
      <c r="P403" s="1" t="s">
        <v>24</v>
      </c>
    </row>
    <row r="404" spans="1:16" x14ac:dyDescent="0.25">
      <c r="A404" s="20" t="s">
        <v>160</v>
      </c>
      <c r="B404" s="20" t="s">
        <v>1306</v>
      </c>
      <c r="C404" s="20" t="s">
        <v>1307</v>
      </c>
      <c r="D404" s="20" t="s">
        <v>1308</v>
      </c>
      <c r="E404" s="20" t="s">
        <v>28</v>
      </c>
      <c r="F404" s="20" t="s">
        <v>16</v>
      </c>
      <c r="G404" s="1" t="s">
        <v>14</v>
      </c>
      <c r="H404" s="2">
        <v>0</v>
      </c>
      <c r="I404" s="8">
        <v>1</v>
      </c>
      <c r="J404" s="29" t="s">
        <v>4755</v>
      </c>
      <c r="K404" s="1"/>
      <c r="L404" s="20"/>
      <c r="M404" s="2"/>
      <c r="N404" s="19">
        <f t="shared" si="12"/>
        <v>0</v>
      </c>
      <c r="O404" s="19">
        <f t="shared" si="13"/>
        <v>0</v>
      </c>
      <c r="P404" s="1" t="s">
        <v>24</v>
      </c>
    </row>
    <row r="405" spans="1:16" x14ac:dyDescent="0.25">
      <c r="A405" s="20" t="s">
        <v>160</v>
      </c>
      <c r="B405" s="20" t="s">
        <v>1309</v>
      </c>
      <c r="C405" s="20" t="s">
        <v>1310</v>
      </c>
      <c r="D405" s="20" t="s">
        <v>1311</v>
      </c>
      <c r="E405" s="20" t="s">
        <v>28</v>
      </c>
      <c r="F405" s="20" t="s">
        <v>16</v>
      </c>
      <c r="G405" s="1" t="s">
        <v>14</v>
      </c>
      <c r="H405" s="2">
        <v>0</v>
      </c>
      <c r="I405" s="8">
        <v>1</v>
      </c>
      <c r="J405" s="29" t="s">
        <v>4755</v>
      </c>
      <c r="K405" s="1"/>
      <c r="L405" s="20"/>
      <c r="M405" s="2"/>
      <c r="N405" s="19">
        <f t="shared" si="12"/>
        <v>0</v>
      </c>
      <c r="O405" s="19">
        <f t="shared" si="13"/>
        <v>0</v>
      </c>
      <c r="P405" s="1" t="s">
        <v>24</v>
      </c>
    </row>
    <row r="406" spans="1:16" x14ac:dyDescent="0.25">
      <c r="A406" s="31" t="s">
        <v>160</v>
      </c>
      <c r="B406" s="31" t="s">
        <v>1312</v>
      </c>
      <c r="C406" s="31" t="s">
        <v>1313</v>
      </c>
      <c r="D406" s="31" t="s">
        <v>1314</v>
      </c>
      <c r="E406" s="31" t="s">
        <v>28</v>
      </c>
      <c r="F406" s="20" t="s">
        <v>16</v>
      </c>
      <c r="G406" s="1" t="s">
        <v>17</v>
      </c>
      <c r="H406" s="2">
        <v>1.1000000000000001</v>
      </c>
      <c r="I406" s="8">
        <v>2</v>
      </c>
      <c r="J406" s="34" t="s">
        <v>4774</v>
      </c>
      <c r="K406" s="1">
        <v>27.14</v>
      </c>
      <c r="L406" s="31"/>
      <c r="M406" s="2"/>
      <c r="N406" s="2">
        <f t="shared" si="12"/>
        <v>27.14</v>
      </c>
      <c r="O406" s="2">
        <f t="shared" si="13"/>
        <v>0.24232142857142858</v>
      </c>
      <c r="P406" s="1" t="s">
        <v>45</v>
      </c>
    </row>
    <row r="407" spans="1:16" x14ac:dyDescent="0.25">
      <c r="A407" s="33"/>
      <c r="B407" s="33"/>
      <c r="C407" s="33"/>
      <c r="D407" s="33"/>
      <c r="E407" s="33"/>
      <c r="F407" s="20" t="s">
        <v>16</v>
      </c>
      <c r="G407" s="1" t="s">
        <v>14</v>
      </c>
      <c r="H407" s="2">
        <v>0</v>
      </c>
      <c r="I407" s="8">
        <v>1</v>
      </c>
      <c r="J407" s="35"/>
      <c r="K407" s="1"/>
      <c r="L407" s="33"/>
      <c r="M407" s="2"/>
      <c r="N407" s="19">
        <f t="shared" si="12"/>
        <v>0</v>
      </c>
      <c r="O407" s="19">
        <f t="shared" si="13"/>
        <v>0</v>
      </c>
      <c r="P407" s="1" t="s">
        <v>24</v>
      </c>
    </row>
    <row r="408" spans="1:16" x14ac:dyDescent="0.25">
      <c r="A408" s="31" t="s">
        <v>160</v>
      </c>
      <c r="B408" s="31" t="s">
        <v>1315</v>
      </c>
      <c r="C408" s="31" t="s">
        <v>1316</v>
      </c>
      <c r="D408" s="31" t="s">
        <v>1317</v>
      </c>
      <c r="E408" s="31" t="s">
        <v>28</v>
      </c>
      <c r="F408" s="20" t="s">
        <v>16</v>
      </c>
      <c r="G408" s="1" t="s">
        <v>17</v>
      </c>
      <c r="H408" s="2">
        <v>1.1000000000000001</v>
      </c>
      <c r="I408" s="8">
        <v>1</v>
      </c>
      <c r="J408" s="34" t="s">
        <v>4774</v>
      </c>
      <c r="K408" s="1">
        <v>27.14</v>
      </c>
      <c r="L408" s="31"/>
      <c r="M408" s="2"/>
      <c r="N408" s="2">
        <f t="shared" si="12"/>
        <v>27.14</v>
      </c>
      <c r="O408" s="2">
        <f t="shared" si="13"/>
        <v>0.24232142857142858</v>
      </c>
      <c r="P408" s="1" t="s">
        <v>27</v>
      </c>
    </row>
    <row r="409" spans="1:16" x14ac:dyDescent="0.25">
      <c r="A409" s="33"/>
      <c r="B409" s="33"/>
      <c r="C409" s="33"/>
      <c r="D409" s="33"/>
      <c r="E409" s="33"/>
      <c r="F409" s="20" t="s">
        <v>16</v>
      </c>
      <c r="G409" s="1" t="s">
        <v>14</v>
      </c>
      <c r="H409" s="2">
        <v>0</v>
      </c>
      <c r="I409" s="8">
        <v>1</v>
      </c>
      <c r="J409" s="35"/>
      <c r="K409" s="1"/>
      <c r="L409" s="33"/>
      <c r="M409" s="2"/>
      <c r="N409" s="19">
        <f t="shared" si="12"/>
        <v>0</v>
      </c>
      <c r="O409" s="19">
        <f t="shared" si="13"/>
        <v>0</v>
      </c>
      <c r="P409" s="1" t="s">
        <v>24</v>
      </c>
    </row>
    <row r="410" spans="1:16" x14ac:dyDescent="0.25">
      <c r="A410" s="20" t="s">
        <v>160</v>
      </c>
      <c r="B410" s="20" t="s">
        <v>1321</v>
      </c>
      <c r="C410" s="20" t="s">
        <v>1322</v>
      </c>
      <c r="D410" s="20" t="s">
        <v>1323</v>
      </c>
      <c r="E410" s="20" t="s">
        <v>28</v>
      </c>
      <c r="F410" s="20" t="s">
        <v>16</v>
      </c>
      <c r="G410" s="1" t="s">
        <v>14</v>
      </c>
      <c r="H410" s="2">
        <v>0</v>
      </c>
      <c r="I410" s="8">
        <v>1</v>
      </c>
      <c r="J410" s="29" t="s">
        <v>4761</v>
      </c>
      <c r="K410" s="1"/>
      <c r="L410" s="20" t="s">
        <v>4164</v>
      </c>
      <c r="M410" s="2">
        <v>52.872</v>
      </c>
      <c r="N410" s="2">
        <f t="shared" si="12"/>
        <v>52.872</v>
      </c>
      <c r="O410" s="2">
        <f t="shared" si="13"/>
        <v>0.47207142857142859</v>
      </c>
      <c r="P410" s="1" t="s">
        <v>24</v>
      </c>
    </row>
    <row r="411" spans="1:16" x14ac:dyDescent="0.25">
      <c r="A411" s="20" t="s">
        <v>160</v>
      </c>
      <c r="B411" s="20" t="s">
        <v>1325</v>
      </c>
      <c r="C411" s="20" t="s">
        <v>1326</v>
      </c>
      <c r="D411" s="20" t="s">
        <v>1327</v>
      </c>
      <c r="E411" s="20" t="s">
        <v>28</v>
      </c>
      <c r="F411" s="20" t="s">
        <v>16</v>
      </c>
      <c r="G411" s="1" t="s">
        <v>14</v>
      </c>
      <c r="H411" s="2">
        <v>0</v>
      </c>
      <c r="I411" s="8">
        <v>1</v>
      </c>
      <c r="J411" s="29" t="s">
        <v>4761</v>
      </c>
      <c r="K411" s="1"/>
      <c r="L411" s="20"/>
      <c r="M411" s="2"/>
      <c r="N411" s="19">
        <f t="shared" si="12"/>
        <v>0</v>
      </c>
      <c r="O411" s="19">
        <f t="shared" si="13"/>
        <v>0</v>
      </c>
      <c r="P411" s="1" t="s">
        <v>24</v>
      </c>
    </row>
    <row r="412" spans="1:16" x14ac:dyDescent="0.25">
      <c r="A412" s="20" t="s">
        <v>160</v>
      </c>
      <c r="B412" s="20" t="s">
        <v>1328</v>
      </c>
      <c r="C412" s="20" t="s">
        <v>1329</v>
      </c>
      <c r="D412" s="20" t="s">
        <v>1330</v>
      </c>
      <c r="E412" s="20" t="s">
        <v>28</v>
      </c>
      <c r="F412" s="20" t="s">
        <v>16</v>
      </c>
      <c r="G412" s="1" t="s">
        <v>14</v>
      </c>
      <c r="H412" s="2">
        <v>0</v>
      </c>
      <c r="I412" s="8">
        <v>1</v>
      </c>
      <c r="J412" s="29" t="s">
        <v>4761</v>
      </c>
      <c r="K412" s="1"/>
      <c r="L412" s="20"/>
      <c r="M412" s="2"/>
      <c r="N412" s="19">
        <f t="shared" si="12"/>
        <v>0</v>
      </c>
      <c r="O412" s="19">
        <f t="shared" si="13"/>
        <v>0</v>
      </c>
      <c r="P412" s="1" t="s">
        <v>24</v>
      </c>
    </row>
    <row r="413" spans="1:16" x14ac:dyDescent="0.25">
      <c r="A413" s="20" t="s">
        <v>160</v>
      </c>
      <c r="B413" s="20" t="s">
        <v>1332</v>
      </c>
      <c r="C413" s="20" t="s">
        <v>1333</v>
      </c>
      <c r="D413" s="20" t="s">
        <v>1334</v>
      </c>
      <c r="E413" s="20" t="s">
        <v>28</v>
      </c>
      <c r="F413" s="20" t="s">
        <v>16</v>
      </c>
      <c r="G413" s="1" t="s">
        <v>14</v>
      </c>
      <c r="H413" s="2">
        <v>0</v>
      </c>
      <c r="I413" s="8">
        <v>1</v>
      </c>
      <c r="J413" s="29" t="s">
        <v>4761</v>
      </c>
      <c r="K413" s="1"/>
      <c r="L413" s="20"/>
      <c r="M413" s="2"/>
      <c r="N413" s="19">
        <f t="shared" si="12"/>
        <v>0</v>
      </c>
      <c r="O413" s="19">
        <f t="shared" si="13"/>
        <v>0</v>
      </c>
      <c r="P413" s="1" t="s">
        <v>24</v>
      </c>
    </row>
    <row r="414" spans="1:16" x14ac:dyDescent="0.25">
      <c r="A414" s="31" t="s">
        <v>160</v>
      </c>
      <c r="B414" s="31" t="s">
        <v>1335</v>
      </c>
      <c r="C414" s="31" t="s">
        <v>1336</v>
      </c>
      <c r="D414" s="31" t="s">
        <v>1337</v>
      </c>
      <c r="E414" s="31" t="s">
        <v>28</v>
      </c>
      <c r="F414" s="20" t="s">
        <v>16</v>
      </c>
      <c r="G414" s="1" t="s">
        <v>17</v>
      </c>
      <c r="H414" s="2">
        <v>1.1000000000000001</v>
      </c>
      <c r="I414" s="8">
        <v>2</v>
      </c>
      <c r="J414" s="34" t="s">
        <v>4696</v>
      </c>
      <c r="K414" s="1">
        <v>227.84</v>
      </c>
      <c r="L414" s="20" t="s">
        <v>4173</v>
      </c>
      <c r="M414" s="2">
        <v>34.799999999999997</v>
      </c>
      <c r="N414" s="2">
        <f t="shared" si="12"/>
        <v>262.64</v>
      </c>
      <c r="O414" s="2">
        <f t="shared" si="13"/>
        <v>2.3449999999999998</v>
      </c>
      <c r="P414" s="1" t="s">
        <v>908</v>
      </c>
    </row>
    <row r="415" spans="1:16" x14ac:dyDescent="0.25">
      <c r="A415" s="33"/>
      <c r="B415" s="33"/>
      <c r="C415" s="33"/>
      <c r="D415" s="33"/>
      <c r="E415" s="33"/>
      <c r="F415" s="20" t="s">
        <v>16</v>
      </c>
      <c r="G415" s="1" t="s">
        <v>14</v>
      </c>
      <c r="H415" s="2">
        <v>0</v>
      </c>
      <c r="I415" s="8">
        <v>1</v>
      </c>
      <c r="J415" s="35"/>
      <c r="K415" s="1"/>
      <c r="L415" s="20"/>
      <c r="M415" s="2"/>
      <c r="N415" s="19">
        <f t="shared" si="12"/>
        <v>0</v>
      </c>
      <c r="O415" s="19">
        <f t="shared" si="13"/>
        <v>0</v>
      </c>
      <c r="P415" s="1" t="s">
        <v>24</v>
      </c>
    </row>
    <row r="416" spans="1:16" x14ac:dyDescent="0.25">
      <c r="A416" s="20" t="s">
        <v>160</v>
      </c>
      <c r="B416" s="20" t="s">
        <v>1344</v>
      </c>
      <c r="C416" s="20" t="s">
        <v>1345</v>
      </c>
      <c r="D416" s="20" t="s">
        <v>1346</v>
      </c>
      <c r="E416" s="20" t="s">
        <v>28</v>
      </c>
      <c r="F416" s="20" t="s">
        <v>16</v>
      </c>
      <c r="G416" s="1" t="s">
        <v>14</v>
      </c>
      <c r="H416" s="2">
        <v>0</v>
      </c>
      <c r="I416" s="8">
        <v>1</v>
      </c>
      <c r="J416" s="29" t="s">
        <v>4776</v>
      </c>
      <c r="K416" s="1"/>
      <c r="L416" s="20"/>
      <c r="M416" s="2"/>
      <c r="N416" s="19">
        <f t="shared" si="12"/>
        <v>0</v>
      </c>
      <c r="O416" s="19">
        <f t="shared" si="13"/>
        <v>0</v>
      </c>
      <c r="P416" s="1" t="s">
        <v>24</v>
      </c>
    </row>
    <row r="417" spans="1:16" x14ac:dyDescent="0.25">
      <c r="A417" s="20" t="s">
        <v>160</v>
      </c>
      <c r="B417" s="20" t="s">
        <v>1350</v>
      </c>
      <c r="C417" s="20" t="s">
        <v>1351</v>
      </c>
      <c r="D417" s="20" t="s">
        <v>1352</v>
      </c>
      <c r="E417" s="20" t="s">
        <v>28</v>
      </c>
      <c r="F417" s="20" t="s">
        <v>16</v>
      </c>
      <c r="G417" s="1" t="s">
        <v>14</v>
      </c>
      <c r="H417" s="2">
        <v>0</v>
      </c>
      <c r="I417" s="8">
        <v>1</v>
      </c>
      <c r="J417" s="29" t="s">
        <v>4757</v>
      </c>
      <c r="K417" s="1"/>
      <c r="L417" s="20"/>
      <c r="M417" s="2"/>
      <c r="N417" s="19">
        <f t="shared" si="12"/>
        <v>0</v>
      </c>
      <c r="O417" s="19">
        <f t="shared" si="13"/>
        <v>0</v>
      </c>
      <c r="P417" s="1" t="s">
        <v>24</v>
      </c>
    </row>
    <row r="418" spans="1:16" x14ac:dyDescent="0.25">
      <c r="A418" s="20" t="s">
        <v>160</v>
      </c>
      <c r="B418" s="20" t="s">
        <v>1356</v>
      </c>
      <c r="C418" s="20" t="s">
        <v>1357</v>
      </c>
      <c r="D418" s="20" t="s">
        <v>1358</v>
      </c>
      <c r="E418" s="20" t="s">
        <v>28</v>
      </c>
      <c r="F418" s="20" t="s">
        <v>16</v>
      </c>
      <c r="G418" s="1" t="s">
        <v>14</v>
      </c>
      <c r="H418" s="2">
        <v>0</v>
      </c>
      <c r="I418" s="8">
        <v>1</v>
      </c>
      <c r="J418" s="29" t="s">
        <v>4757</v>
      </c>
      <c r="K418" s="1"/>
      <c r="L418" s="20"/>
      <c r="M418" s="2"/>
      <c r="N418" s="19">
        <f t="shared" si="12"/>
        <v>0</v>
      </c>
      <c r="O418" s="19">
        <f t="shared" si="13"/>
        <v>0</v>
      </c>
      <c r="P418" s="1" t="s">
        <v>24</v>
      </c>
    </row>
    <row r="419" spans="1:16" x14ac:dyDescent="0.25">
      <c r="A419" s="20" t="s">
        <v>160</v>
      </c>
      <c r="B419" s="20" t="s">
        <v>1362</v>
      </c>
      <c r="C419" s="20" t="s">
        <v>1363</v>
      </c>
      <c r="D419" s="20" t="s">
        <v>1364</v>
      </c>
      <c r="E419" s="20" t="s">
        <v>28</v>
      </c>
      <c r="F419" s="20" t="s">
        <v>16</v>
      </c>
      <c r="G419" s="1" t="s">
        <v>14</v>
      </c>
      <c r="H419" s="2">
        <v>0</v>
      </c>
      <c r="I419" s="8">
        <v>1</v>
      </c>
      <c r="J419" s="29" t="s">
        <v>4757</v>
      </c>
      <c r="K419" s="1"/>
      <c r="L419" s="20"/>
      <c r="M419" s="2"/>
      <c r="N419" s="19">
        <f t="shared" si="12"/>
        <v>0</v>
      </c>
      <c r="O419" s="19">
        <f t="shared" si="13"/>
        <v>0</v>
      </c>
      <c r="P419" s="1" t="s">
        <v>24</v>
      </c>
    </row>
    <row r="420" spans="1:16" x14ac:dyDescent="0.25">
      <c r="A420" s="20" t="s">
        <v>160</v>
      </c>
      <c r="B420" s="20" t="s">
        <v>1372</v>
      </c>
      <c r="C420" s="20" t="s">
        <v>1373</v>
      </c>
      <c r="D420" s="20" t="s">
        <v>1374</v>
      </c>
      <c r="E420" s="20" t="s">
        <v>43</v>
      </c>
      <c r="F420" s="20" t="s">
        <v>16</v>
      </c>
      <c r="G420" s="1" t="s">
        <v>17</v>
      </c>
      <c r="H420" s="2">
        <v>1.1000000000000001</v>
      </c>
      <c r="I420" s="8">
        <v>2</v>
      </c>
      <c r="J420" s="29" t="s">
        <v>4558</v>
      </c>
      <c r="K420" s="1">
        <v>632.48</v>
      </c>
      <c r="L420" s="20" t="s">
        <v>4175</v>
      </c>
      <c r="M420" s="2">
        <v>111.072</v>
      </c>
      <c r="N420" s="2">
        <f t="shared" ref="N420:N483" si="14">K420+M420</f>
        <v>743.55200000000002</v>
      </c>
      <c r="O420" s="2">
        <f t="shared" si="13"/>
        <v>6.6388571428571428</v>
      </c>
      <c r="P420" s="1" t="s">
        <v>116</v>
      </c>
    </row>
    <row r="421" spans="1:16" x14ac:dyDescent="0.25">
      <c r="A421" s="31" t="s">
        <v>160</v>
      </c>
      <c r="B421" s="31" t="s">
        <v>1375</v>
      </c>
      <c r="C421" s="31" t="s">
        <v>1376</v>
      </c>
      <c r="D421" s="31" t="s">
        <v>1377</v>
      </c>
      <c r="E421" s="31" t="s">
        <v>43</v>
      </c>
      <c r="F421" s="20" t="s">
        <v>16</v>
      </c>
      <c r="G421" s="1" t="s">
        <v>17</v>
      </c>
      <c r="H421" s="2">
        <v>1.1000000000000001</v>
      </c>
      <c r="I421" s="8">
        <v>1</v>
      </c>
      <c r="J421" s="34" t="s">
        <v>4558</v>
      </c>
      <c r="K421" s="1">
        <v>251.64</v>
      </c>
      <c r="L421" s="31"/>
      <c r="M421" s="2"/>
      <c r="N421" s="2">
        <f t="shared" si="14"/>
        <v>251.64</v>
      </c>
      <c r="O421" s="2">
        <f t="shared" si="13"/>
        <v>2.2467857142857142</v>
      </c>
      <c r="P421" s="1" t="s">
        <v>99</v>
      </c>
    </row>
    <row r="422" spans="1:16" x14ac:dyDescent="0.25">
      <c r="A422" s="33"/>
      <c r="B422" s="33"/>
      <c r="C422" s="33"/>
      <c r="D422" s="33"/>
      <c r="E422" s="33"/>
      <c r="F422" s="20" t="s">
        <v>16</v>
      </c>
      <c r="G422" s="1" t="s">
        <v>14</v>
      </c>
      <c r="H422" s="2">
        <v>0</v>
      </c>
      <c r="I422" s="8">
        <v>0</v>
      </c>
      <c r="J422" s="35"/>
      <c r="K422" s="1"/>
      <c r="L422" s="33"/>
      <c r="M422" s="2"/>
      <c r="N422" s="19">
        <f t="shared" si="14"/>
        <v>0</v>
      </c>
      <c r="O422" s="19">
        <f t="shared" si="13"/>
        <v>0</v>
      </c>
      <c r="P422" s="1" t="s">
        <v>10</v>
      </c>
    </row>
    <row r="423" spans="1:16" x14ac:dyDescent="0.25">
      <c r="A423" s="20" t="s">
        <v>160</v>
      </c>
      <c r="B423" s="20" t="s">
        <v>1378</v>
      </c>
      <c r="C423" s="20" t="s">
        <v>1379</v>
      </c>
      <c r="D423" s="20" t="s">
        <v>1380</v>
      </c>
      <c r="E423" s="20" t="s">
        <v>127</v>
      </c>
      <c r="F423" s="20" t="s">
        <v>16</v>
      </c>
      <c r="G423" s="1" t="s">
        <v>105</v>
      </c>
      <c r="H423" s="2">
        <v>8</v>
      </c>
      <c r="I423" s="8">
        <v>2</v>
      </c>
      <c r="J423" s="29"/>
      <c r="K423" s="1"/>
      <c r="L423" s="20" t="s">
        <v>4559</v>
      </c>
      <c r="M423" s="2">
        <v>76.38</v>
      </c>
      <c r="N423" s="2">
        <f t="shared" si="14"/>
        <v>76.38</v>
      </c>
      <c r="O423" s="2">
        <f t="shared" si="13"/>
        <v>0.68196428571428569</v>
      </c>
      <c r="P423" s="1" t="s">
        <v>22</v>
      </c>
    </row>
    <row r="424" spans="1:16" x14ac:dyDescent="0.25">
      <c r="A424" s="20" t="s">
        <v>160</v>
      </c>
      <c r="B424" s="20" t="s">
        <v>1384</v>
      </c>
      <c r="C424" s="20" t="s">
        <v>1385</v>
      </c>
      <c r="D424" s="20" t="s">
        <v>1386</v>
      </c>
      <c r="E424" s="20" t="s">
        <v>28</v>
      </c>
      <c r="F424" s="20" t="s">
        <v>16</v>
      </c>
      <c r="G424" s="1" t="s">
        <v>14</v>
      </c>
      <c r="H424" s="2">
        <v>0</v>
      </c>
      <c r="I424" s="8">
        <v>1</v>
      </c>
      <c r="J424" s="29" t="s">
        <v>4486</v>
      </c>
      <c r="K424" s="1"/>
      <c r="L424" s="20"/>
      <c r="M424" s="2"/>
      <c r="N424" s="19">
        <f t="shared" si="14"/>
        <v>0</v>
      </c>
      <c r="O424" s="19">
        <f t="shared" si="13"/>
        <v>0</v>
      </c>
      <c r="P424" s="1" t="s">
        <v>24</v>
      </c>
    </row>
    <row r="425" spans="1:16" x14ac:dyDescent="0.25">
      <c r="A425" s="20" t="s">
        <v>160</v>
      </c>
      <c r="B425" s="20" t="s">
        <v>1387</v>
      </c>
      <c r="C425" s="20" t="s">
        <v>1388</v>
      </c>
      <c r="D425" s="20" t="s">
        <v>1389</v>
      </c>
      <c r="E425" s="20" t="s">
        <v>28</v>
      </c>
      <c r="F425" s="20" t="s">
        <v>16</v>
      </c>
      <c r="G425" s="1" t="s">
        <v>14</v>
      </c>
      <c r="H425" s="2">
        <v>0</v>
      </c>
      <c r="I425" s="8">
        <v>1</v>
      </c>
      <c r="J425" s="29" t="s">
        <v>4486</v>
      </c>
      <c r="K425" s="1"/>
      <c r="L425" s="20"/>
      <c r="M425" s="2"/>
      <c r="N425" s="19">
        <f t="shared" si="14"/>
        <v>0</v>
      </c>
      <c r="O425" s="19">
        <f t="shared" si="13"/>
        <v>0</v>
      </c>
      <c r="P425" s="1" t="s">
        <v>24</v>
      </c>
    </row>
    <row r="426" spans="1:16" x14ac:dyDescent="0.25">
      <c r="A426" s="20" t="s">
        <v>160</v>
      </c>
      <c r="B426" s="20" t="s">
        <v>1390</v>
      </c>
      <c r="C426" s="20" t="s">
        <v>1391</v>
      </c>
      <c r="D426" s="20" t="s">
        <v>1392</v>
      </c>
      <c r="E426" s="20" t="s">
        <v>15</v>
      </c>
      <c r="F426" s="20" t="s">
        <v>16</v>
      </c>
      <c r="G426" s="1" t="s">
        <v>17</v>
      </c>
      <c r="H426" s="2">
        <v>1.1000000000000001</v>
      </c>
      <c r="I426" s="8">
        <v>1</v>
      </c>
      <c r="J426" s="29"/>
      <c r="K426" s="1"/>
      <c r="L426" s="20" t="s">
        <v>4180</v>
      </c>
      <c r="M426" s="2">
        <v>250.30799999999999</v>
      </c>
      <c r="N426" s="2">
        <f t="shared" si="14"/>
        <v>250.30799999999999</v>
      </c>
      <c r="O426" s="2">
        <f t="shared" si="13"/>
        <v>2.234892857142857</v>
      </c>
      <c r="P426" s="1" t="s">
        <v>97</v>
      </c>
    </row>
    <row r="427" spans="1:16" x14ac:dyDescent="0.25">
      <c r="A427" s="20" t="s">
        <v>160</v>
      </c>
      <c r="B427" s="20" t="s">
        <v>1397</v>
      </c>
      <c r="C427" s="20" t="s">
        <v>1398</v>
      </c>
      <c r="D427" s="20" t="s">
        <v>1399</v>
      </c>
      <c r="E427" s="20" t="s">
        <v>28</v>
      </c>
      <c r="F427" s="20" t="s">
        <v>16</v>
      </c>
      <c r="G427" s="1" t="s">
        <v>14</v>
      </c>
      <c r="H427" s="2">
        <v>0</v>
      </c>
      <c r="I427" s="8">
        <v>1</v>
      </c>
      <c r="J427" s="29" t="s">
        <v>4486</v>
      </c>
      <c r="K427" s="1"/>
      <c r="L427" s="20"/>
      <c r="M427" s="2"/>
      <c r="N427" s="19">
        <f t="shared" si="14"/>
        <v>0</v>
      </c>
      <c r="O427" s="19">
        <f t="shared" si="13"/>
        <v>0</v>
      </c>
      <c r="P427" s="1" t="s">
        <v>24</v>
      </c>
    </row>
    <row r="428" spans="1:16" x14ac:dyDescent="0.25">
      <c r="A428" s="20" t="s">
        <v>160</v>
      </c>
      <c r="B428" s="20" t="s">
        <v>1400</v>
      </c>
      <c r="C428" s="20" t="s">
        <v>1401</v>
      </c>
      <c r="D428" s="20" t="s">
        <v>1402</v>
      </c>
      <c r="E428" s="20" t="s">
        <v>20</v>
      </c>
      <c r="F428" s="20" t="s">
        <v>16</v>
      </c>
      <c r="G428" s="1" t="s">
        <v>17</v>
      </c>
      <c r="H428" s="2">
        <v>1.1000000000000001</v>
      </c>
      <c r="I428" s="8">
        <v>4</v>
      </c>
      <c r="J428" s="29"/>
      <c r="K428" s="1"/>
      <c r="L428" s="20" t="s">
        <v>4778</v>
      </c>
      <c r="M428" s="2">
        <v>119.28</v>
      </c>
      <c r="N428" s="2">
        <f t="shared" si="14"/>
        <v>119.28</v>
      </c>
      <c r="O428" s="2">
        <f t="shared" si="13"/>
        <v>1.0649999999999999</v>
      </c>
      <c r="P428" s="1" t="s">
        <v>1403</v>
      </c>
    </row>
    <row r="429" spans="1:16" x14ac:dyDescent="0.25">
      <c r="A429" s="20" t="s">
        <v>160</v>
      </c>
      <c r="B429" s="20" t="s">
        <v>1404</v>
      </c>
      <c r="C429" s="20" t="s">
        <v>1405</v>
      </c>
      <c r="D429" s="20" t="s">
        <v>1406</v>
      </c>
      <c r="E429" s="20" t="s">
        <v>28</v>
      </c>
      <c r="F429" s="20" t="s">
        <v>16</v>
      </c>
      <c r="G429" s="1" t="s">
        <v>14</v>
      </c>
      <c r="H429" s="2">
        <v>0</v>
      </c>
      <c r="I429" s="8">
        <v>1</v>
      </c>
      <c r="J429" s="29" t="s">
        <v>4486</v>
      </c>
      <c r="K429" s="1"/>
      <c r="L429" s="20"/>
      <c r="M429" s="2"/>
      <c r="N429" s="19">
        <f t="shared" si="14"/>
        <v>0</v>
      </c>
      <c r="O429" s="19">
        <f t="shared" si="13"/>
        <v>0</v>
      </c>
      <c r="P429" s="1" t="s">
        <v>24</v>
      </c>
    </row>
    <row r="430" spans="1:16" x14ac:dyDescent="0.25">
      <c r="A430" s="20" t="s">
        <v>160</v>
      </c>
      <c r="B430" s="20" t="s">
        <v>1410</v>
      </c>
      <c r="C430" s="20" t="s">
        <v>1411</v>
      </c>
      <c r="D430" s="20" t="s">
        <v>1412</v>
      </c>
      <c r="E430" s="20" t="s">
        <v>28</v>
      </c>
      <c r="F430" s="20" t="s">
        <v>16</v>
      </c>
      <c r="G430" s="1" t="s">
        <v>14</v>
      </c>
      <c r="H430" s="2">
        <v>0</v>
      </c>
      <c r="I430" s="8">
        <v>1</v>
      </c>
      <c r="J430" s="29" t="s">
        <v>4486</v>
      </c>
      <c r="K430" s="1"/>
      <c r="L430" s="20"/>
      <c r="M430" s="2"/>
      <c r="N430" s="19">
        <f t="shared" si="14"/>
        <v>0</v>
      </c>
      <c r="O430" s="19">
        <f t="shared" si="13"/>
        <v>0</v>
      </c>
      <c r="P430" s="1" t="s">
        <v>24</v>
      </c>
    </row>
    <row r="431" spans="1:16" x14ac:dyDescent="0.25">
      <c r="A431" s="20" t="s">
        <v>160</v>
      </c>
      <c r="B431" s="20" t="s">
        <v>1413</v>
      </c>
      <c r="C431" s="20" t="s">
        <v>1414</v>
      </c>
      <c r="D431" s="20" t="s">
        <v>1415</v>
      </c>
      <c r="E431" s="20" t="s">
        <v>28</v>
      </c>
      <c r="F431" s="20" t="s">
        <v>16</v>
      </c>
      <c r="G431" s="1" t="s">
        <v>14</v>
      </c>
      <c r="H431" s="2">
        <v>0</v>
      </c>
      <c r="I431" s="8">
        <v>1</v>
      </c>
      <c r="J431" s="29" t="s">
        <v>4486</v>
      </c>
      <c r="K431" s="1"/>
      <c r="L431" s="20"/>
      <c r="M431" s="2"/>
      <c r="N431" s="19">
        <f t="shared" si="14"/>
        <v>0</v>
      </c>
      <c r="O431" s="19">
        <f t="shared" si="13"/>
        <v>0</v>
      </c>
      <c r="P431" s="1" t="s">
        <v>24</v>
      </c>
    </row>
    <row r="432" spans="1:16" x14ac:dyDescent="0.25">
      <c r="A432" s="20" t="s">
        <v>160</v>
      </c>
      <c r="B432" s="20" t="s">
        <v>1416</v>
      </c>
      <c r="C432" s="20" t="s">
        <v>1417</v>
      </c>
      <c r="D432" s="20" t="s">
        <v>1418</v>
      </c>
      <c r="E432" s="20" t="s">
        <v>28</v>
      </c>
      <c r="F432" s="20" t="s">
        <v>16</v>
      </c>
      <c r="G432" s="1" t="s">
        <v>14</v>
      </c>
      <c r="H432" s="2">
        <v>0</v>
      </c>
      <c r="I432" s="8">
        <v>1</v>
      </c>
      <c r="J432" s="29" t="s">
        <v>4486</v>
      </c>
      <c r="K432" s="1"/>
      <c r="L432" s="20"/>
      <c r="M432" s="2"/>
      <c r="N432" s="19">
        <f t="shared" si="14"/>
        <v>0</v>
      </c>
      <c r="O432" s="19">
        <f t="shared" si="13"/>
        <v>0</v>
      </c>
      <c r="P432" s="1" t="s">
        <v>24</v>
      </c>
    </row>
    <row r="433" spans="1:16" x14ac:dyDescent="0.25">
      <c r="A433" s="20" t="s">
        <v>160</v>
      </c>
      <c r="B433" s="20" t="s">
        <v>1419</v>
      </c>
      <c r="C433" s="20" t="s">
        <v>1420</v>
      </c>
      <c r="D433" s="20" t="s">
        <v>1421</v>
      </c>
      <c r="E433" s="20" t="s">
        <v>28</v>
      </c>
      <c r="F433" s="20" t="s">
        <v>16</v>
      </c>
      <c r="G433" s="1" t="s">
        <v>14</v>
      </c>
      <c r="H433" s="2">
        <v>0</v>
      </c>
      <c r="I433" s="8">
        <v>1</v>
      </c>
      <c r="J433" s="29" t="s">
        <v>4486</v>
      </c>
      <c r="K433" s="1"/>
      <c r="L433" s="20"/>
      <c r="M433" s="2"/>
      <c r="N433" s="19">
        <f t="shared" si="14"/>
        <v>0</v>
      </c>
      <c r="O433" s="19">
        <f t="shared" si="13"/>
        <v>0</v>
      </c>
      <c r="P433" s="1" t="s">
        <v>24</v>
      </c>
    </row>
    <row r="434" spans="1:16" x14ac:dyDescent="0.25">
      <c r="A434" s="20" t="s">
        <v>160</v>
      </c>
      <c r="B434" s="20" t="s">
        <v>1422</v>
      </c>
      <c r="C434" s="20" t="s">
        <v>1423</v>
      </c>
      <c r="D434" s="20" t="s">
        <v>1424</v>
      </c>
      <c r="E434" s="20" t="s">
        <v>28</v>
      </c>
      <c r="F434" s="20" t="s">
        <v>16</v>
      </c>
      <c r="G434" s="1" t="s">
        <v>14</v>
      </c>
      <c r="H434" s="2">
        <v>0</v>
      </c>
      <c r="I434" s="8">
        <v>1</v>
      </c>
      <c r="J434" s="29" t="s">
        <v>4486</v>
      </c>
      <c r="K434" s="1"/>
      <c r="L434" s="20"/>
      <c r="M434" s="2"/>
      <c r="N434" s="19">
        <f t="shared" si="14"/>
        <v>0</v>
      </c>
      <c r="O434" s="19">
        <f t="shared" si="13"/>
        <v>0</v>
      </c>
      <c r="P434" s="1" t="s">
        <v>24</v>
      </c>
    </row>
    <row r="435" spans="1:16" x14ac:dyDescent="0.25">
      <c r="A435" s="20" t="s">
        <v>160</v>
      </c>
      <c r="B435" s="20" t="s">
        <v>1431</v>
      </c>
      <c r="C435" s="20" t="s">
        <v>1432</v>
      </c>
      <c r="D435" s="20" t="s">
        <v>1433</v>
      </c>
      <c r="E435" s="20" t="s">
        <v>28</v>
      </c>
      <c r="F435" s="20" t="s">
        <v>16</v>
      </c>
      <c r="G435" s="1" t="s">
        <v>14</v>
      </c>
      <c r="H435" s="2">
        <v>0</v>
      </c>
      <c r="I435" s="8">
        <v>0</v>
      </c>
      <c r="J435" s="29" t="s">
        <v>4486</v>
      </c>
      <c r="K435" s="1"/>
      <c r="L435" s="20"/>
      <c r="M435" s="2"/>
      <c r="N435" s="19">
        <f t="shared" si="14"/>
        <v>0</v>
      </c>
      <c r="O435" s="19">
        <f t="shared" si="13"/>
        <v>0</v>
      </c>
      <c r="P435" s="1" t="s">
        <v>10</v>
      </c>
    </row>
    <row r="436" spans="1:16" x14ac:dyDescent="0.25">
      <c r="A436" s="20" t="s">
        <v>160</v>
      </c>
      <c r="B436" s="20" t="s">
        <v>1434</v>
      </c>
      <c r="C436" s="20" t="s">
        <v>1435</v>
      </c>
      <c r="D436" s="20" t="s">
        <v>1436</v>
      </c>
      <c r="E436" s="20" t="s">
        <v>28</v>
      </c>
      <c r="F436" s="20" t="s">
        <v>16</v>
      </c>
      <c r="G436" s="1" t="s">
        <v>14</v>
      </c>
      <c r="H436" s="2">
        <v>0</v>
      </c>
      <c r="I436" s="8">
        <v>1</v>
      </c>
      <c r="J436" s="29" t="s">
        <v>4486</v>
      </c>
      <c r="K436" s="1"/>
      <c r="L436" s="20"/>
      <c r="M436" s="2"/>
      <c r="N436" s="19">
        <f t="shared" si="14"/>
        <v>0</v>
      </c>
      <c r="O436" s="19">
        <f t="shared" si="13"/>
        <v>0</v>
      </c>
      <c r="P436" s="1" t="s">
        <v>24</v>
      </c>
    </row>
    <row r="437" spans="1:16" x14ac:dyDescent="0.25">
      <c r="A437" s="20" t="s">
        <v>160</v>
      </c>
      <c r="B437" s="20" t="s">
        <v>1437</v>
      </c>
      <c r="C437" s="20" t="s">
        <v>1438</v>
      </c>
      <c r="D437" s="20" t="s">
        <v>1439</v>
      </c>
      <c r="E437" s="20" t="s">
        <v>28</v>
      </c>
      <c r="F437" s="20" t="s">
        <v>16</v>
      </c>
      <c r="G437" s="1" t="s">
        <v>14</v>
      </c>
      <c r="H437" s="2">
        <v>0</v>
      </c>
      <c r="I437" s="8">
        <v>1</v>
      </c>
      <c r="J437" s="29" t="s">
        <v>4486</v>
      </c>
      <c r="K437" s="1"/>
      <c r="L437" s="20"/>
      <c r="M437" s="2"/>
      <c r="N437" s="19">
        <f t="shared" si="14"/>
        <v>0</v>
      </c>
      <c r="O437" s="19">
        <f t="shared" si="13"/>
        <v>0</v>
      </c>
      <c r="P437" s="1" t="s">
        <v>24</v>
      </c>
    </row>
    <row r="438" spans="1:16" x14ac:dyDescent="0.25">
      <c r="A438" s="20" t="s">
        <v>160</v>
      </c>
      <c r="B438" s="20" t="s">
        <v>1440</v>
      </c>
      <c r="C438" s="20" t="s">
        <v>1441</v>
      </c>
      <c r="D438" s="20" t="s">
        <v>1442</v>
      </c>
      <c r="E438" s="20" t="s">
        <v>28</v>
      </c>
      <c r="F438" s="20" t="s">
        <v>16</v>
      </c>
      <c r="G438" s="1" t="s">
        <v>14</v>
      </c>
      <c r="H438" s="2">
        <v>0</v>
      </c>
      <c r="I438" s="8">
        <v>1</v>
      </c>
      <c r="J438" s="29" t="s">
        <v>4486</v>
      </c>
      <c r="K438" s="1"/>
      <c r="L438" s="20"/>
      <c r="M438" s="2"/>
      <c r="N438" s="19">
        <f t="shared" si="14"/>
        <v>0</v>
      </c>
      <c r="O438" s="19">
        <f t="shared" si="13"/>
        <v>0</v>
      </c>
      <c r="P438" s="1" t="s">
        <v>24</v>
      </c>
    </row>
    <row r="439" spans="1:16" x14ac:dyDescent="0.25">
      <c r="A439" s="20" t="s">
        <v>160</v>
      </c>
      <c r="B439" s="20" t="s">
        <v>1443</v>
      </c>
      <c r="C439" s="20" t="s">
        <v>1444</v>
      </c>
      <c r="D439" s="20" t="s">
        <v>1445</v>
      </c>
      <c r="E439" s="20" t="s">
        <v>28</v>
      </c>
      <c r="F439" s="20" t="s">
        <v>16</v>
      </c>
      <c r="G439" s="1" t="s">
        <v>14</v>
      </c>
      <c r="H439" s="2">
        <v>0</v>
      </c>
      <c r="I439" s="8">
        <v>1</v>
      </c>
      <c r="J439" s="29" t="s">
        <v>4486</v>
      </c>
      <c r="K439" s="1"/>
      <c r="L439" s="20"/>
      <c r="M439" s="2"/>
      <c r="N439" s="19">
        <f t="shared" si="14"/>
        <v>0</v>
      </c>
      <c r="O439" s="19">
        <f t="shared" si="13"/>
        <v>0</v>
      </c>
      <c r="P439" s="1" t="s">
        <v>24</v>
      </c>
    </row>
    <row r="440" spans="1:16" x14ac:dyDescent="0.25">
      <c r="A440" s="20" t="s">
        <v>160</v>
      </c>
      <c r="B440" s="20" t="s">
        <v>1449</v>
      </c>
      <c r="C440" s="20" t="s">
        <v>1450</v>
      </c>
      <c r="D440" s="20" t="s">
        <v>1451</v>
      </c>
      <c r="E440" s="20" t="s">
        <v>15</v>
      </c>
      <c r="F440" s="20" t="s">
        <v>16</v>
      </c>
      <c r="G440" s="1" t="s">
        <v>17</v>
      </c>
      <c r="H440" s="2">
        <v>1.1000000000000001</v>
      </c>
      <c r="I440" s="8">
        <v>1</v>
      </c>
      <c r="J440" s="29"/>
      <c r="K440" s="1"/>
      <c r="L440" s="20" t="s">
        <v>4353</v>
      </c>
      <c r="M440" s="2"/>
      <c r="N440" s="19">
        <f t="shared" si="14"/>
        <v>0</v>
      </c>
      <c r="O440" s="19">
        <f t="shared" si="13"/>
        <v>0</v>
      </c>
      <c r="P440" s="1" t="s">
        <v>72</v>
      </c>
    </row>
    <row r="441" spans="1:16" x14ac:dyDescent="0.25">
      <c r="A441" s="20" t="s">
        <v>160</v>
      </c>
      <c r="B441" s="20" t="s">
        <v>1452</v>
      </c>
      <c r="C441" s="20" t="s">
        <v>1453</v>
      </c>
      <c r="D441" s="20" t="s">
        <v>1454</v>
      </c>
      <c r="E441" s="20" t="s">
        <v>15</v>
      </c>
      <c r="F441" s="20" t="s">
        <v>16</v>
      </c>
      <c r="G441" s="1" t="s">
        <v>17</v>
      </c>
      <c r="H441" s="2">
        <v>1.1000000000000001</v>
      </c>
      <c r="I441" s="8">
        <v>1</v>
      </c>
      <c r="J441" s="29"/>
      <c r="K441" s="1"/>
      <c r="L441" s="20" t="s">
        <v>4353</v>
      </c>
      <c r="M441" s="2"/>
      <c r="N441" s="19">
        <f t="shared" si="14"/>
        <v>0</v>
      </c>
      <c r="O441" s="19">
        <f t="shared" si="13"/>
        <v>0</v>
      </c>
      <c r="P441" s="1" t="s">
        <v>72</v>
      </c>
    </row>
    <row r="442" spans="1:16" x14ac:dyDescent="0.25">
      <c r="A442" s="20" t="s">
        <v>160</v>
      </c>
      <c r="B442" s="20" t="s">
        <v>1455</v>
      </c>
      <c r="C442" s="20" t="s">
        <v>1456</v>
      </c>
      <c r="D442" s="20" t="s">
        <v>1457</v>
      </c>
      <c r="E442" s="20" t="s">
        <v>15</v>
      </c>
      <c r="F442" s="20" t="s">
        <v>16</v>
      </c>
      <c r="G442" s="1" t="s">
        <v>17</v>
      </c>
      <c r="H442" s="2">
        <v>1.1000000000000001</v>
      </c>
      <c r="I442" s="8">
        <v>1</v>
      </c>
      <c r="J442" s="29"/>
      <c r="K442" s="1"/>
      <c r="L442" s="20" t="s">
        <v>4353</v>
      </c>
      <c r="M442" s="2"/>
      <c r="N442" s="19">
        <f t="shared" si="14"/>
        <v>0</v>
      </c>
      <c r="O442" s="19">
        <f t="shared" si="13"/>
        <v>0</v>
      </c>
      <c r="P442" s="1" t="s">
        <v>72</v>
      </c>
    </row>
    <row r="443" spans="1:16" x14ac:dyDescent="0.25">
      <c r="A443" s="20" t="s">
        <v>160</v>
      </c>
      <c r="B443" s="20" t="s">
        <v>1458</v>
      </c>
      <c r="C443" s="20" t="s">
        <v>1459</v>
      </c>
      <c r="D443" s="20" t="s">
        <v>1460</v>
      </c>
      <c r="E443" s="20" t="s">
        <v>15</v>
      </c>
      <c r="F443" s="20" t="s">
        <v>16</v>
      </c>
      <c r="G443" s="1" t="s">
        <v>17</v>
      </c>
      <c r="H443" s="2">
        <v>1.1000000000000001</v>
      </c>
      <c r="I443" s="8">
        <v>1</v>
      </c>
      <c r="J443" s="29"/>
      <c r="K443" s="1"/>
      <c r="L443" s="20" t="s">
        <v>4353</v>
      </c>
      <c r="M443" s="2"/>
      <c r="N443" s="19">
        <f t="shared" si="14"/>
        <v>0</v>
      </c>
      <c r="O443" s="19">
        <f t="shared" si="13"/>
        <v>0</v>
      </c>
      <c r="P443" s="1" t="s">
        <v>72</v>
      </c>
    </row>
    <row r="444" spans="1:16" x14ac:dyDescent="0.25">
      <c r="A444" s="20" t="s">
        <v>160</v>
      </c>
      <c r="B444" s="20" t="s">
        <v>1461</v>
      </c>
      <c r="C444" s="20" t="s">
        <v>1462</v>
      </c>
      <c r="D444" s="20" t="s">
        <v>1463</v>
      </c>
      <c r="E444" s="20" t="s">
        <v>15</v>
      </c>
      <c r="F444" s="20" t="s">
        <v>16</v>
      </c>
      <c r="G444" s="1" t="s">
        <v>17</v>
      </c>
      <c r="H444" s="2">
        <v>1.1000000000000001</v>
      </c>
      <c r="I444" s="8">
        <v>1</v>
      </c>
      <c r="J444" s="29"/>
      <c r="K444" s="1"/>
      <c r="L444" s="20" t="s">
        <v>4353</v>
      </c>
      <c r="M444" s="2"/>
      <c r="N444" s="19">
        <f t="shared" si="14"/>
        <v>0</v>
      </c>
      <c r="O444" s="19">
        <f t="shared" si="13"/>
        <v>0</v>
      </c>
      <c r="P444" s="1" t="s">
        <v>72</v>
      </c>
    </row>
    <row r="445" spans="1:16" x14ac:dyDescent="0.25">
      <c r="A445" s="20" t="s">
        <v>160</v>
      </c>
      <c r="B445" s="20" t="s">
        <v>1464</v>
      </c>
      <c r="C445" s="20" t="s">
        <v>1465</v>
      </c>
      <c r="D445" s="20" t="s">
        <v>1466</v>
      </c>
      <c r="E445" s="20" t="s">
        <v>15</v>
      </c>
      <c r="F445" s="20" t="s">
        <v>16</v>
      </c>
      <c r="G445" s="1" t="s">
        <v>17</v>
      </c>
      <c r="H445" s="2">
        <v>1.1000000000000001</v>
      </c>
      <c r="I445" s="8">
        <v>1</v>
      </c>
      <c r="J445" s="29"/>
      <c r="K445" s="1"/>
      <c r="L445" s="20" t="s">
        <v>4353</v>
      </c>
      <c r="M445" s="2"/>
      <c r="N445" s="19">
        <f t="shared" si="14"/>
        <v>0</v>
      </c>
      <c r="O445" s="19">
        <f t="shared" si="13"/>
        <v>0</v>
      </c>
      <c r="P445" s="1" t="s">
        <v>72</v>
      </c>
    </row>
    <row r="446" spans="1:16" x14ac:dyDescent="0.25">
      <c r="A446" s="31" t="s">
        <v>160</v>
      </c>
      <c r="B446" s="31" t="s">
        <v>1467</v>
      </c>
      <c r="C446" s="31" t="s">
        <v>1468</v>
      </c>
      <c r="D446" s="31" t="s">
        <v>1469</v>
      </c>
      <c r="E446" s="31" t="s">
        <v>43</v>
      </c>
      <c r="F446" s="20" t="s">
        <v>16</v>
      </c>
      <c r="G446" s="1" t="s">
        <v>11</v>
      </c>
      <c r="H446" s="2">
        <v>10</v>
      </c>
      <c r="I446" s="8">
        <v>1</v>
      </c>
      <c r="J446" s="34" t="s">
        <v>4561</v>
      </c>
      <c r="K446" s="1"/>
      <c r="L446" s="20" t="s">
        <v>4304</v>
      </c>
      <c r="M446" s="2">
        <v>383.35300000000001</v>
      </c>
      <c r="N446" s="2">
        <f t="shared" si="14"/>
        <v>383.35300000000001</v>
      </c>
      <c r="O446" s="2">
        <f t="shared" si="13"/>
        <v>3.4227946428571427</v>
      </c>
      <c r="P446" s="1" t="s">
        <v>12</v>
      </c>
    </row>
    <row r="447" spans="1:16" x14ac:dyDescent="0.25">
      <c r="A447" s="32"/>
      <c r="B447" s="32"/>
      <c r="C447" s="32"/>
      <c r="D447" s="32"/>
      <c r="E447" s="32"/>
      <c r="F447" s="20" t="s">
        <v>16</v>
      </c>
      <c r="G447" s="1" t="s">
        <v>17</v>
      </c>
      <c r="H447" s="2">
        <v>1.1000000000000001</v>
      </c>
      <c r="I447" s="8">
        <v>3</v>
      </c>
      <c r="J447" s="36"/>
      <c r="K447" s="1">
        <v>559.32000000000005</v>
      </c>
      <c r="L447" s="31"/>
      <c r="M447" s="2"/>
      <c r="N447" s="2">
        <f t="shared" si="14"/>
        <v>559.32000000000005</v>
      </c>
      <c r="O447" s="2">
        <f t="shared" si="13"/>
        <v>4.9939285714285715</v>
      </c>
      <c r="P447" s="1" t="s">
        <v>34</v>
      </c>
    </row>
    <row r="448" spans="1:16" x14ac:dyDescent="0.25">
      <c r="A448" s="33"/>
      <c r="B448" s="33"/>
      <c r="C448" s="33"/>
      <c r="D448" s="33"/>
      <c r="E448" s="33"/>
      <c r="F448" s="20" t="s">
        <v>16</v>
      </c>
      <c r="G448" s="1" t="s">
        <v>14</v>
      </c>
      <c r="H448" s="2">
        <v>0</v>
      </c>
      <c r="I448" s="8">
        <v>1</v>
      </c>
      <c r="J448" s="35"/>
      <c r="K448" s="1"/>
      <c r="L448" s="33"/>
      <c r="M448" s="2"/>
      <c r="N448" s="19">
        <f t="shared" si="14"/>
        <v>0</v>
      </c>
      <c r="O448" s="19">
        <f t="shared" si="13"/>
        <v>0</v>
      </c>
      <c r="P448" s="1" t="s">
        <v>24</v>
      </c>
    </row>
    <row r="449" spans="1:16" x14ac:dyDescent="0.25">
      <c r="A449" s="31" t="s">
        <v>160</v>
      </c>
      <c r="B449" s="31" t="s">
        <v>1470</v>
      </c>
      <c r="C449" s="31" t="s">
        <v>1471</v>
      </c>
      <c r="D449" s="31" t="s">
        <v>1472</v>
      </c>
      <c r="E449" s="31" t="s">
        <v>43</v>
      </c>
      <c r="F449" s="20" t="s">
        <v>16</v>
      </c>
      <c r="G449" s="1" t="s">
        <v>11</v>
      </c>
      <c r="H449" s="2">
        <v>10</v>
      </c>
      <c r="I449" s="8">
        <v>0</v>
      </c>
      <c r="J449" s="34" t="s">
        <v>4354</v>
      </c>
      <c r="K449" s="1"/>
      <c r="L449" s="20" t="s">
        <v>4305</v>
      </c>
      <c r="M449" s="2">
        <v>85.86</v>
      </c>
      <c r="N449" s="2">
        <f t="shared" si="14"/>
        <v>85.86</v>
      </c>
      <c r="O449" s="2">
        <f t="shared" si="13"/>
        <v>0.76660714285714282</v>
      </c>
      <c r="P449" s="1" t="s">
        <v>10</v>
      </c>
    </row>
    <row r="450" spans="1:16" x14ac:dyDescent="0.25">
      <c r="A450" s="32"/>
      <c r="B450" s="32"/>
      <c r="C450" s="32"/>
      <c r="D450" s="32"/>
      <c r="E450" s="32"/>
      <c r="F450" s="20" t="s">
        <v>16</v>
      </c>
      <c r="G450" s="1" t="s">
        <v>105</v>
      </c>
      <c r="H450" s="2">
        <v>8</v>
      </c>
      <c r="I450" s="8">
        <v>0</v>
      </c>
      <c r="J450" s="36"/>
      <c r="K450" s="1"/>
      <c r="L450" s="31"/>
      <c r="M450" s="2"/>
      <c r="N450" s="19">
        <f t="shared" si="14"/>
        <v>0</v>
      </c>
      <c r="O450" s="19">
        <f t="shared" si="13"/>
        <v>0</v>
      </c>
      <c r="P450" s="1" t="s">
        <v>10</v>
      </c>
    </row>
    <row r="451" spans="1:16" x14ac:dyDescent="0.25">
      <c r="A451" s="32"/>
      <c r="B451" s="32"/>
      <c r="C451" s="32"/>
      <c r="D451" s="32"/>
      <c r="E451" s="32"/>
      <c r="F451" s="20" t="s">
        <v>16</v>
      </c>
      <c r="G451" s="1" t="s">
        <v>17</v>
      </c>
      <c r="H451" s="2">
        <v>1.1000000000000001</v>
      </c>
      <c r="I451" s="8">
        <v>3</v>
      </c>
      <c r="J451" s="36"/>
      <c r="K451" s="1">
        <v>155.76</v>
      </c>
      <c r="L451" s="32"/>
      <c r="M451" s="2"/>
      <c r="N451" s="2">
        <f t="shared" si="14"/>
        <v>155.76</v>
      </c>
      <c r="O451" s="2">
        <f t="shared" ref="O451:O514" si="15">N451/112</f>
        <v>1.3907142857142856</v>
      </c>
      <c r="P451" s="1" t="s">
        <v>34</v>
      </c>
    </row>
    <row r="452" spans="1:16" x14ac:dyDescent="0.25">
      <c r="A452" s="33"/>
      <c r="B452" s="33"/>
      <c r="C452" s="33"/>
      <c r="D452" s="33"/>
      <c r="E452" s="33"/>
      <c r="F452" s="20" t="s">
        <v>16</v>
      </c>
      <c r="G452" s="1" t="s">
        <v>14</v>
      </c>
      <c r="H452" s="2">
        <v>0</v>
      </c>
      <c r="I452" s="8">
        <v>1</v>
      </c>
      <c r="J452" s="35"/>
      <c r="K452" s="1"/>
      <c r="L452" s="33"/>
      <c r="M452" s="2"/>
      <c r="N452" s="19">
        <f t="shared" si="14"/>
        <v>0</v>
      </c>
      <c r="O452" s="19">
        <f t="shared" si="15"/>
        <v>0</v>
      </c>
      <c r="P452" s="1" t="s">
        <v>24</v>
      </c>
    </row>
    <row r="453" spans="1:16" x14ac:dyDescent="0.25">
      <c r="A453" s="20" t="s">
        <v>160</v>
      </c>
      <c r="B453" s="20" t="s">
        <v>1479</v>
      </c>
      <c r="C453" s="20" t="s">
        <v>1480</v>
      </c>
      <c r="D453" s="20" t="s">
        <v>1481</v>
      </c>
      <c r="E453" s="20" t="s">
        <v>20</v>
      </c>
      <c r="F453" s="20" t="s">
        <v>16</v>
      </c>
      <c r="G453" s="1" t="s">
        <v>17</v>
      </c>
      <c r="H453" s="2">
        <v>1.1000000000000001</v>
      </c>
      <c r="I453" s="8">
        <v>3</v>
      </c>
      <c r="J453" s="29"/>
      <c r="K453" s="1"/>
      <c r="L453" s="20" t="s">
        <v>4564</v>
      </c>
      <c r="M453" s="2">
        <v>963.01199999999994</v>
      </c>
      <c r="N453" s="2">
        <f t="shared" si="14"/>
        <v>963.01199999999994</v>
      </c>
      <c r="O453" s="2">
        <f t="shared" si="15"/>
        <v>8.5983214285714276</v>
      </c>
      <c r="P453" s="1" t="s">
        <v>48</v>
      </c>
    </row>
    <row r="454" spans="1:16" x14ac:dyDescent="0.25">
      <c r="A454" s="31" t="s">
        <v>160</v>
      </c>
      <c r="B454" s="31" t="s">
        <v>1482</v>
      </c>
      <c r="C454" s="31" t="s">
        <v>1483</v>
      </c>
      <c r="D454" s="31" t="s">
        <v>1484</v>
      </c>
      <c r="E454" s="31" t="s">
        <v>43</v>
      </c>
      <c r="F454" s="20" t="s">
        <v>16</v>
      </c>
      <c r="G454" s="1" t="s">
        <v>17</v>
      </c>
      <c r="H454" s="2">
        <v>1.1000000000000001</v>
      </c>
      <c r="I454" s="8">
        <v>2</v>
      </c>
      <c r="J454" s="34" t="s">
        <v>4561</v>
      </c>
      <c r="K454" s="1">
        <v>597.08000000000004</v>
      </c>
      <c r="L454" s="31"/>
      <c r="M454" s="2"/>
      <c r="N454" s="2">
        <f t="shared" si="14"/>
        <v>597.08000000000004</v>
      </c>
      <c r="O454" s="2">
        <f t="shared" si="15"/>
        <v>5.3310714285714287</v>
      </c>
      <c r="P454" s="1" t="s">
        <v>116</v>
      </c>
    </row>
    <row r="455" spans="1:16" x14ac:dyDescent="0.25">
      <c r="A455" s="33"/>
      <c r="B455" s="33"/>
      <c r="C455" s="33"/>
      <c r="D455" s="33"/>
      <c r="E455" s="33"/>
      <c r="F455" s="20" t="s">
        <v>16</v>
      </c>
      <c r="G455" s="1" t="s">
        <v>14</v>
      </c>
      <c r="H455" s="2">
        <v>0</v>
      </c>
      <c r="I455" s="8">
        <v>1</v>
      </c>
      <c r="J455" s="35"/>
      <c r="K455" s="1"/>
      <c r="L455" s="33"/>
      <c r="M455" s="2"/>
      <c r="N455" s="19">
        <f t="shared" si="14"/>
        <v>0</v>
      </c>
      <c r="O455" s="19">
        <f t="shared" si="15"/>
        <v>0</v>
      </c>
      <c r="P455" s="1" t="s">
        <v>24</v>
      </c>
    </row>
    <row r="456" spans="1:16" x14ac:dyDescent="0.25">
      <c r="A456" s="31" t="s">
        <v>160</v>
      </c>
      <c r="B456" s="31" t="s">
        <v>1488</v>
      </c>
      <c r="C456" s="31" t="s">
        <v>1489</v>
      </c>
      <c r="D456" s="31" t="s">
        <v>1490</v>
      </c>
      <c r="E456" s="31" t="s">
        <v>43</v>
      </c>
      <c r="F456" s="20" t="s">
        <v>16</v>
      </c>
      <c r="G456" s="1" t="s">
        <v>11</v>
      </c>
      <c r="H456" s="2">
        <v>10</v>
      </c>
      <c r="I456" s="8">
        <v>1</v>
      </c>
      <c r="J456" s="34" t="s">
        <v>4561</v>
      </c>
      <c r="K456" s="1"/>
      <c r="L456" s="20" t="s">
        <v>4306</v>
      </c>
      <c r="M456" s="2">
        <v>71.963999999999999</v>
      </c>
      <c r="N456" s="2">
        <f t="shared" si="14"/>
        <v>71.963999999999999</v>
      </c>
      <c r="O456" s="2">
        <f t="shared" si="15"/>
        <v>0.64253571428571432</v>
      </c>
      <c r="P456" s="1" t="s">
        <v>12</v>
      </c>
    </row>
    <row r="457" spans="1:16" x14ac:dyDescent="0.25">
      <c r="A457" s="32"/>
      <c r="B457" s="32"/>
      <c r="C457" s="32"/>
      <c r="D457" s="32"/>
      <c r="E457" s="32"/>
      <c r="F457" s="20" t="s">
        <v>16</v>
      </c>
      <c r="G457" s="1" t="s">
        <v>105</v>
      </c>
      <c r="H457" s="2">
        <v>8</v>
      </c>
      <c r="I457" s="8">
        <v>0</v>
      </c>
      <c r="J457" s="36"/>
      <c r="K457" s="1"/>
      <c r="L457" s="31"/>
      <c r="M457" s="2"/>
      <c r="N457" s="19">
        <f t="shared" si="14"/>
        <v>0</v>
      </c>
      <c r="O457" s="19">
        <f t="shared" si="15"/>
        <v>0</v>
      </c>
      <c r="P457" s="1" t="s">
        <v>10</v>
      </c>
    </row>
    <row r="458" spans="1:16" x14ac:dyDescent="0.25">
      <c r="A458" s="32"/>
      <c r="B458" s="32"/>
      <c r="C458" s="32"/>
      <c r="D458" s="32"/>
      <c r="E458" s="32"/>
      <c r="F458" s="20" t="s">
        <v>16</v>
      </c>
      <c r="G458" s="1" t="s">
        <v>17</v>
      </c>
      <c r="H458" s="2">
        <v>1.1000000000000001</v>
      </c>
      <c r="I458" s="8">
        <v>3</v>
      </c>
      <c r="J458" s="36"/>
      <c r="K458" s="1">
        <v>474.36</v>
      </c>
      <c r="L458" s="32"/>
      <c r="M458" s="2"/>
      <c r="N458" s="2">
        <f t="shared" si="14"/>
        <v>474.36</v>
      </c>
      <c r="O458" s="2">
        <f t="shared" si="15"/>
        <v>4.2353571428571426</v>
      </c>
      <c r="P458" s="1" t="s">
        <v>34</v>
      </c>
    </row>
    <row r="459" spans="1:16" x14ac:dyDescent="0.25">
      <c r="A459" s="33"/>
      <c r="B459" s="33"/>
      <c r="C459" s="33"/>
      <c r="D459" s="33"/>
      <c r="E459" s="33"/>
      <c r="F459" s="20" t="s">
        <v>16</v>
      </c>
      <c r="G459" s="1" t="s">
        <v>14</v>
      </c>
      <c r="H459" s="2">
        <v>0</v>
      </c>
      <c r="I459" s="8">
        <v>1</v>
      </c>
      <c r="J459" s="35"/>
      <c r="K459" s="1"/>
      <c r="L459" s="33"/>
      <c r="M459" s="2"/>
      <c r="N459" s="19">
        <f t="shared" si="14"/>
        <v>0</v>
      </c>
      <c r="O459" s="19">
        <f t="shared" si="15"/>
        <v>0</v>
      </c>
      <c r="P459" s="1" t="s">
        <v>24</v>
      </c>
    </row>
    <row r="460" spans="1:16" x14ac:dyDescent="0.25">
      <c r="A460" s="31" t="s">
        <v>160</v>
      </c>
      <c r="B460" s="31" t="s">
        <v>1491</v>
      </c>
      <c r="C460" s="31" t="s">
        <v>1492</v>
      </c>
      <c r="D460" s="31" t="s">
        <v>1493</v>
      </c>
      <c r="E460" s="31" t="s">
        <v>43</v>
      </c>
      <c r="F460" s="20" t="s">
        <v>16</v>
      </c>
      <c r="G460" s="1" t="s">
        <v>17</v>
      </c>
      <c r="H460" s="2">
        <v>1.1000000000000001</v>
      </c>
      <c r="I460" s="8">
        <v>2</v>
      </c>
      <c r="J460" s="34" t="s">
        <v>4356</v>
      </c>
      <c r="K460" s="1">
        <v>854.32</v>
      </c>
      <c r="L460" s="20" t="s">
        <v>4307</v>
      </c>
      <c r="M460" s="2">
        <v>229.08</v>
      </c>
      <c r="N460" s="2">
        <f t="shared" si="14"/>
        <v>1083.4000000000001</v>
      </c>
      <c r="O460" s="2">
        <f t="shared" si="15"/>
        <v>9.6732142857142858</v>
      </c>
      <c r="P460" s="1" t="s">
        <v>32</v>
      </c>
    </row>
    <row r="461" spans="1:16" x14ac:dyDescent="0.25">
      <c r="A461" s="33"/>
      <c r="B461" s="33"/>
      <c r="C461" s="33"/>
      <c r="D461" s="33"/>
      <c r="E461" s="33"/>
      <c r="F461" s="20" t="s">
        <v>16</v>
      </c>
      <c r="G461" s="1" t="s">
        <v>14</v>
      </c>
      <c r="H461" s="2">
        <v>0</v>
      </c>
      <c r="I461" s="8">
        <v>1</v>
      </c>
      <c r="J461" s="35"/>
      <c r="K461" s="1"/>
      <c r="L461" s="20"/>
      <c r="M461" s="2"/>
      <c r="N461" s="19">
        <f t="shared" si="14"/>
        <v>0</v>
      </c>
      <c r="O461" s="19">
        <f t="shared" si="15"/>
        <v>0</v>
      </c>
      <c r="P461" s="1" t="s">
        <v>24</v>
      </c>
    </row>
    <row r="462" spans="1:16" x14ac:dyDescent="0.25">
      <c r="A462" s="31" t="s">
        <v>160</v>
      </c>
      <c r="B462" s="31" t="s">
        <v>1497</v>
      </c>
      <c r="C462" s="31" t="s">
        <v>1498</v>
      </c>
      <c r="D462" s="31" t="s">
        <v>1499</v>
      </c>
      <c r="E462" s="31" t="s">
        <v>43</v>
      </c>
      <c r="F462" s="20" t="s">
        <v>16</v>
      </c>
      <c r="G462" s="1" t="s">
        <v>17</v>
      </c>
      <c r="H462" s="2">
        <v>1.1000000000000001</v>
      </c>
      <c r="I462" s="8">
        <v>3</v>
      </c>
      <c r="J462" s="34" t="s">
        <v>4356</v>
      </c>
      <c r="K462" s="1">
        <v>620.67999999999995</v>
      </c>
      <c r="L462" s="20" t="s">
        <v>4308</v>
      </c>
      <c r="M462" s="2">
        <v>123.88800000000001</v>
      </c>
      <c r="N462" s="2">
        <f t="shared" si="14"/>
        <v>744.56799999999998</v>
      </c>
      <c r="O462" s="2">
        <f t="shared" si="15"/>
        <v>6.6479285714285714</v>
      </c>
      <c r="P462" s="1" t="s">
        <v>64</v>
      </c>
    </row>
    <row r="463" spans="1:16" x14ac:dyDescent="0.25">
      <c r="A463" s="32"/>
      <c r="B463" s="32"/>
      <c r="C463" s="32"/>
      <c r="D463" s="32"/>
      <c r="E463" s="32"/>
      <c r="F463" s="20" t="s">
        <v>16</v>
      </c>
      <c r="G463" s="1" t="s">
        <v>14</v>
      </c>
      <c r="H463" s="2">
        <v>0</v>
      </c>
      <c r="I463" s="8">
        <v>1</v>
      </c>
      <c r="J463" s="36"/>
      <c r="K463" s="1"/>
      <c r="L463" s="31"/>
      <c r="M463" s="2"/>
      <c r="N463" s="19">
        <f t="shared" si="14"/>
        <v>0</v>
      </c>
      <c r="O463" s="19">
        <f t="shared" si="15"/>
        <v>0</v>
      </c>
      <c r="P463" s="1" t="s">
        <v>24</v>
      </c>
    </row>
    <row r="464" spans="1:16" x14ac:dyDescent="0.25">
      <c r="A464" s="33"/>
      <c r="B464" s="33"/>
      <c r="C464" s="33"/>
      <c r="D464" s="33"/>
      <c r="E464" s="33"/>
      <c r="F464" s="20" t="s">
        <v>16</v>
      </c>
      <c r="G464" s="1" t="s">
        <v>135</v>
      </c>
      <c r="H464" s="2">
        <v>0.1</v>
      </c>
      <c r="I464" s="8">
        <v>1</v>
      </c>
      <c r="J464" s="35"/>
      <c r="K464" s="1"/>
      <c r="L464" s="33"/>
      <c r="M464" s="2"/>
      <c r="N464" s="19">
        <f t="shared" si="14"/>
        <v>0</v>
      </c>
      <c r="O464" s="19">
        <f t="shared" si="15"/>
        <v>0</v>
      </c>
      <c r="P464" s="1" t="s">
        <v>12</v>
      </c>
    </row>
    <row r="465" spans="1:16" x14ac:dyDescent="0.25">
      <c r="A465" s="31" t="s">
        <v>160</v>
      </c>
      <c r="B465" s="31" t="s">
        <v>1500</v>
      </c>
      <c r="C465" s="31" t="s">
        <v>1501</v>
      </c>
      <c r="D465" s="31" t="s">
        <v>1502</v>
      </c>
      <c r="E465" s="31" t="s">
        <v>43</v>
      </c>
      <c r="F465" s="20" t="s">
        <v>16</v>
      </c>
      <c r="G465" s="1" t="s">
        <v>11</v>
      </c>
      <c r="H465" s="2">
        <v>10</v>
      </c>
      <c r="I465" s="8">
        <v>1</v>
      </c>
      <c r="J465" s="34" t="s">
        <v>4354</v>
      </c>
      <c r="K465" s="1"/>
      <c r="L465" s="20" t="s">
        <v>4183</v>
      </c>
      <c r="M465" s="2">
        <v>71.316000000000003</v>
      </c>
      <c r="N465" s="2">
        <f t="shared" si="14"/>
        <v>71.316000000000003</v>
      </c>
      <c r="O465" s="2">
        <f t="shared" si="15"/>
        <v>0.63675000000000004</v>
      </c>
      <c r="P465" s="1" t="s">
        <v>12</v>
      </c>
    </row>
    <row r="466" spans="1:16" x14ac:dyDescent="0.25">
      <c r="A466" s="32"/>
      <c r="B466" s="32"/>
      <c r="C466" s="32"/>
      <c r="D466" s="32"/>
      <c r="E466" s="32"/>
      <c r="F466" s="20" t="s">
        <v>16</v>
      </c>
      <c r="G466" s="1" t="s">
        <v>105</v>
      </c>
      <c r="H466" s="2">
        <v>8</v>
      </c>
      <c r="I466" s="8">
        <v>0</v>
      </c>
      <c r="J466" s="36"/>
      <c r="K466" s="1"/>
      <c r="L466" s="31"/>
      <c r="M466" s="2"/>
      <c r="N466" s="19">
        <f t="shared" si="14"/>
        <v>0</v>
      </c>
      <c r="O466" s="19">
        <f t="shared" si="15"/>
        <v>0</v>
      </c>
      <c r="P466" s="1" t="s">
        <v>10</v>
      </c>
    </row>
    <row r="467" spans="1:16" x14ac:dyDescent="0.25">
      <c r="A467" s="32"/>
      <c r="B467" s="32"/>
      <c r="C467" s="32"/>
      <c r="D467" s="32"/>
      <c r="E467" s="32"/>
      <c r="F467" s="20" t="s">
        <v>16</v>
      </c>
      <c r="G467" s="1" t="s">
        <v>17</v>
      </c>
      <c r="H467" s="2">
        <v>1.1000000000000001</v>
      </c>
      <c r="I467" s="8">
        <v>2</v>
      </c>
      <c r="J467" s="36"/>
      <c r="K467" s="1">
        <v>233.64</v>
      </c>
      <c r="L467" s="32"/>
      <c r="M467" s="2"/>
      <c r="N467" s="2">
        <f t="shared" si="14"/>
        <v>233.64</v>
      </c>
      <c r="O467" s="2">
        <f t="shared" si="15"/>
        <v>2.0860714285714286</v>
      </c>
      <c r="P467" s="1" t="s">
        <v>116</v>
      </c>
    </row>
    <row r="468" spans="1:16" x14ac:dyDescent="0.25">
      <c r="A468" s="33"/>
      <c r="B468" s="33"/>
      <c r="C468" s="33"/>
      <c r="D468" s="33"/>
      <c r="E468" s="33"/>
      <c r="F468" s="20" t="s">
        <v>16</v>
      </c>
      <c r="G468" s="1" t="s">
        <v>14</v>
      </c>
      <c r="H468" s="2">
        <v>0</v>
      </c>
      <c r="I468" s="8">
        <v>1</v>
      </c>
      <c r="J468" s="35"/>
      <c r="K468" s="1"/>
      <c r="L468" s="33"/>
      <c r="M468" s="2"/>
      <c r="N468" s="19">
        <f t="shared" si="14"/>
        <v>0</v>
      </c>
      <c r="O468" s="19">
        <f t="shared" si="15"/>
        <v>0</v>
      </c>
      <c r="P468" s="1" t="s">
        <v>24</v>
      </c>
    </row>
    <row r="469" spans="1:16" x14ac:dyDescent="0.25">
      <c r="A469" s="31" t="s">
        <v>160</v>
      </c>
      <c r="B469" s="31" t="s">
        <v>1503</v>
      </c>
      <c r="C469" s="31" t="s">
        <v>1504</v>
      </c>
      <c r="D469" s="31" t="s">
        <v>1505</v>
      </c>
      <c r="E469" s="31" t="s">
        <v>43</v>
      </c>
      <c r="F469" s="20" t="s">
        <v>16</v>
      </c>
      <c r="G469" s="1" t="s">
        <v>11</v>
      </c>
      <c r="H469" s="2">
        <v>10</v>
      </c>
      <c r="I469" s="8">
        <v>0</v>
      </c>
      <c r="J469" s="34" t="s">
        <v>4354</v>
      </c>
      <c r="K469" s="1"/>
      <c r="L469" s="20" t="s">
        <v>4309</v>
      </c>
      <c r="M469" s="2">
        <v>268.88400000000001</v>
      </c>
      <c r="N469" s="2">
        <f t="shared" si="14"/>
        <v>268.88400000000001</v>
      </c>
      <c r="O469" s="2">
        <f t="shared" si="15"/>
        <v>2.4007499999999999</v>
      </c>
      <c r="P469" s="1" t="s">
        <v>10</v>
      </c>
    </row>
    <row r="470" spans="1:16" x14ac:dyDescent="0.25">
      <c r="A470" s="32"/>
      <c r="B470" s="32"/>
      <c r="C470" s="32"/>
      <c r="D470" s="32"/>
      <c r="E470" s="32"/>
      <c r="F470" s="20" t="s">
        <v>16</v>
      </c>
      <c r="G470" s="1" t="s">
        <v>17</v>
      </c>
      <c r="H470" s="2">
        <v>1.1000000000000001</v>
      </c>
      <c r="I470" s="8">
        <v>2</v>
      </c>
      <c r="J470" s="36"/>
      <c r="K470" s="1">
        <v>233.64</v>
      </c>
      <c r="L470" s="31"/>
      <c r="M470" s="2"/>
      <c r="N470" s="2">
        <f t="shared" si="14"/>
        <v>233.64</v>
      </c>
      <c r="O470" s="2">
        <f t="shared" si="15"/>
        <v>2.0860714285714286</v>
      </c>
      <c r="P470" s="1" t="s">
        <v>116</v>
      </c>
    </row>
    <row r="471" spans="1:16" x14ac:dyDescent="0.25">
      <c r="A471" s="33"/>
      <c r="B471" s="33"/>
      <c r="C471" s="33"/>
      <c r="D471" s="33"/>
      <c r="E471" s="33"/>
      <c r="F471" s="20" t="s">
        <v>16</v>
      </c>
      <c r="G471" s="1" t="s">
        <v>14</v>
      </c>
      <c r="H471" s="2">
        <v>0</v>
      </c>
      <c r="I471" s="8">
        <v>1</v>
      </c>
      <c r="J471" s="35"/>
      <c r="K471" s="1"/>
      <c r="L471" s="33"/>
      <c r="M471" s="2"/>
      <c r="N471" s="19">
        <f t="shared" si="14"/>
        <v>0</v>
      </c>
      <c r="O471" s="19">
        <f t="shared" si="15"/>
        <v>0</v>
      </c>
      <c r="P471" s="1" t="s">
        <v>24</v>
      </c>
    </row>
    <row r="472" spans="1:16" x14ac:dyDescent="0.25">
      <c r="A472" s="31" t="s">
        <v>160</v>
      </c>
      <c r="B472" s="31" t="s">
        <v>1506</v>
      </c>
      <c r="C472" s="31" t="s">
        <v>1507</v>
      </c>
      <c r="D472" s="31" t="s">
        <v>1508</v>
      </c>
      <c r="E472" s="31" t="s">
        <v>43</v>
      </c>
      <c r="F472" s="20" t="s">
        <v>16</v>
      </c>
      <c r="G472" s="1" t="s">
        <v>11</v>
      </c>
      <c r="H472" s="2">
        <v>10</v>
      </c>
      <c r="I472" s="8">
        <v>1</v>
      </c>
      <c r="J472" s="34" t="s">
        <v>4354</v>
      </c>
      <c r="K472" s="1"/>
      <c r="L472" s="20" t="s">
        <v>4310</v>
      </c>
      <c r="M472" s="2">
        <v>147.696</v>
      </c>
      <c r="N472" s="2">
        <f t="shared" si="14"/>
        <v>147.696</v>
      </c>
      <c r="O472" s="2">
        <f t="shared" si="15"/>
        <v>1.3187142857142857</v>
      </c>
      <c r="P472" s="1" t="s">
        <v>12</v>
      </c>
    </row>
    <row r="473" spans="1:16" x14ac:dyDescent="0.25">
      <c r="A473" s="32"/>
      <c r="B473" s="32"/>
      <c r="C473" s="32"/>
      <c r="D473" s="32"/>
      <c r="E473" s="32"/>
      <c r="F473" s="20" t="s">
        <v>16</v>
      </c>
      <c r="G473" s="1" t="s">
        <v>17</v>
      </c>
      <c r="H473" s="2">
        <v>1.1000000000000001</v>
      </c>
      <c r="I473" s="8">
        <v>3</v>
      </c>
      <c r="J473" s="36"/>
      <c r="K473" s="1">
        <v>233.64</v>
      </c>
      <c r="L473" s="31"/>
      <c r="M473" s="2"/>
      <c r="N473" s="2">
        <f t="shared" si="14"/>
        <v>233.64</v>
      </c>
      <c r="O473" s="2">
        <f t="shared" si="15"/>
        <v>2.0860714285714286</v>
      </c>
      <c r="P473" s="1" t="s">
        <v>34</v>
      </c>
    </row>
    <row r="474" spans="1:16" x14ac:dyDescent="0.25">
      <c r="A474" s="33"/>
      <c r="B474" s="33"/>
      <c r="C474" s="33"/>
      <c r="D474" s="33"/>
      <c r="E474" s="33"/>
      <c r="F474" s="20" t="s">
        <v>16</v>
      </c>
      <c r="G474" s="1" t="s">
        <v>14</v>
      </c>
      <c r="H474" s="2">
        <v>0</v>
      </c>
      <c r="I474" s="8">
        <v>1</v>
      </c>
      <c r="J474" s="35"/>
      <c r="K474" s="1"/>
      <c r="L474" s="33"/>
      <c r="M474" s="2"/>
      <c r="N474" s="19">
        <f t="shared" si="14"/>
        <v>0</v>
      </c>
      <c r="O474" s="19">
        <f t="shared" si="15"/>
        <v>0</v>
      </c>
      <c r="P474" s="1" t="s">
        <v>24</v>
      </c>
    </row>
    <row r="475" spans="1:16" x14ac:dyDescent="0.25">
      <c r="A475" s="31" t="s">
        <v>160</v>
      </c>
      <c r="B475" s="31" t="s">
        <v>1509</v>
      </c>
      <c r="C475" s="31" t="s">
        <v>1510</v>
      </c>
      <c r="D475" s="31" t="s">
        <v>1511</v>
      </c>
      <c r="E475" s="31" t="s">
        <v>43</v>
      </c>
      <c r="F475" s="20" t="s">
        <v>16</v>
      </c>
      <c r="G475" s="1" t="s">
        <v>17</v>
      </c>
      <c r="H475" s="2">
        <v>1.1000000000000001</v>
      </c>
      <c r="I475" s="8">
        <v>3</v>
      </c>
      <c r="J475" s="34" t="s">
        <v>4566</v>
      </c>
      <c r="K475" s="1">
        <v>531</v>
      </c>
      <c r="L475" s="31"/>
      <c r="M475" s="2"/>
      <c r="N475" s="2">
        <f t="shared" si="14"/>
        <v>531</v>
      </c>
      <c r="O475" s="2">
        <f t="shared" si="15"/>
        <v>4.7410714285714288</v>
      </c>
      <c r="P475" s="1" t="s">
        <v>34</v>
      </c>
    </row>
    <row r="476" spans="1:16" x14ac:dyDescent="0.25">
      <c r="A476" s="33"/>
      <c r="B476" s="33"/>
      <c r="C476" s="33"/>
      <c r="D476" s="33"/>
      <c r="E476" s="33"/>
      <c r="F476" s="20" t="s">
        <v>16</v>
      </c>
      <c r="G476" s="1" t="s">
        <v>14</v>
      </c>
      <c r="H476" s="2">
        <v>0</v>
      </c>
      <c r="I476" s="8">
        <v>1</v>
      </c>
      <c r="J476" s="35"/>
      <c r="K476" s="1"/>
      <c r="L476" s="33"/>
      <c r="M476" s="2"/>
      <c r="N476" s="19">
        <f t="shared" si="14"/>
        <v>0</v>
      </c>
      <c r="O476" s="19">
        <f t="shared" si="15"/>
        <v>0</v>
      </c>
      <c r="P476" s="1" t="s">
        <v>24</v>
      </c>
    </row>
    <row r="477" spans="1:16" x14ac:dyDescent="0.25">
      <c r="A477" s="31" t="s">
        <v>160</v>
      </c>
      <c r="B477" s="31" t="s">
        <v>1512</v>
      </c>
      <c r="C477" s="31" t="s">
        <v>1513</v>
      </c>
      <c r="D477" s="31" t="s">
        <v>1514</v>
      </c>
      <c r="E477" s="31" t="s">
        <v>43</v>
      </c>
      <c r="F477" s="20" t="s">
        <v>16</v>
      </c>
      <c r="G477" s="1" t="s">
        <v>11</v>
      </c>
      <c r="H477" s="2">
        <v>10</v>
      </c>
      <c r="I477" s="8">
        <v>1</v>
      </c>
      <c r="J477" s="34" t="s">
        <v>4354</v>
      </c>
      <c r="K477" s="1"/>
      <c r="L477" s="31"/>
      <c r="M477" s="2"/>
      <c r="N477" s="19">
        <f t="shared" si="14"/>
        <v>0</v>
      </c>
      <c r="O477" s="19">
        <f t="shared" si="15"/>
        <v>0</v>
      </c>
      <c r="P477" s="1" t="s">
        <v>12</v>
      </c>
    </row>
    <row r="478" spans="1:16" x14ac:dyDescent="0.25">
      <c r="A478" s="32"/>
      <c r="B478" s="32"/>
      <c r="C478" s="32"/>
      <c r="D478" s="32"/>
      <c r="E478" s="32"/>
      <c r="F478" s="20" t="s">
        <v>16</v>
      </c>
      <c r="G478" s="1" t="s">
        <v>105</v>
      </c>
      <c r="H478" s="2">
        <v>8</v>
      </c>
      <c r="I478" s="8">
        <v>0</v>
      </c>
      <c r="J478" s="36"/>
      <c r="K478" s="1"/>
      <c r="L478" s="32"/>
      <c r="M478" s="2"/>
      <c r="N478" s="19">
        <f t="shared" si="14"/>
        <v>0</v>
      </c>
      <c r="O478" s="19">
        <f t="shared" si="15"/>
        <v>0</v>
      </c>
      <c r="P478" s="1" t="s">
        <v>10</v>
      </c>
    </row>
    <row r="479" spans="1:16" x14ac:dyDescent="0.25">
      <c r="A479" s="32"/>
      <c r="B479" s="32"/>
      <c r="C479" s="32"/>
      <c r="D479" s="32"/>
      <c r="E479" s="32"/>
      <c r="F479" s="20" t="s">
        <v>16</v>
      </c>
      <c r="G479" s="1" t="s">
        <v>17</v>
      </c>
      <c r="H479" s="2">
        <v>1.1000000000000001</v>
      </c>
      <c r="I479" s="8">
        <v>2</v>
      </c>
      <c r="J479" s="36"/>
      <c r="K479" s="1">
        <v>233.64</v>
      </c>
      <c r="L479" s="32"/>
      <c r="M479" s="2"/>
      <c r="N479" s="2">
        <f t="shared" si="14"/>
        <v>233.64</v>
      </c>
      <c r="O479" s="2">
        <f t="shared" si="15"/>
        <v>2.0860714285714286</v>
      </c>
      <c r="P479" s="1" t="s">
        <v>116</v>
      </c>
    </row>
    <row r="480" spans="1:16" x14ac:dyDescent="0.25">
      <c r="A480" s="33"/>
      <c r="B480" s="33"/>
      <c r="C480" s="33"/>
      <c r="D480" s="33"/>
      <c r="E480" s="33"/>
      <c r="F480" s="20" t="s">
        <v>16</v>
      </c>
      <c r="G480" s="1" t="s">
        <v>14</v>
      </c>
      <c r="H480" s="2">
        <v>0</v>
      </c>
      <c r="I480" s="8">
        <v>1</v>
      </c>
      <c r="J480" s="35"/>
      <c r="K480" s="1"/>
      <c r="L480" s="33"/>
      <c r="M480" s="2"/>
      <c r="N480" s="19">
        <f t="shared" si="14"/>
        <v>0</v>
      </c>
      <c r="O480" s="19">
        <f t="shared" si="15"/>
        <v>0</v>
      </c>
      <c r="P480" s="1" t="s">
        <v>24</v>
      </c>
    </row>
    <row r="481" spans="1:16" x14ac:dyDescent="0.25">
      <c r="A481" s="31" t="s">
        <v>160</v>
      </c>
      <c r="B481" s="31" t="s">
        <v>1515</v>
      </c>
      <c r="C481" s="31" t="s">
        <v>1516</v>
      </c>
      <c r="D481" s="31" t="s">
        <v>1517</v>
      </c>
      <c r="E481" s="31" t="s">
        <v>28</v>
      </c>
      <c r="F481" s="20" t="s">
        <v>16</v>
      </c>
      <c r="G481" s="1" t="s">
        <v>105</v>
      </c>
      <c r="H481" s="2">
        <v>8</v>
      </c>
      <c r="I481" s="8">
        <v>2</v>
      </c>
      <c r="J481" s="34" t="s">
        <v>4484</v>
      </c>
      <c r="K481" s="1">
        <v>1466.5</v>
      </c>
      <c r="L481" s="20" t="s">
        <v>4311</v>
      </c>
      <c r="M481" s="2">
        <v>70.774000000000001</v>
      </c>
      <c r="N481" s="2">
        <f t="shared" si="14"/>
        <v>1537.2739999999999</v>
      </c>
      <c r="O481" s="2">
        <f t="shared" si="15"/>
        <v>13.725660714285713</v>
      </c>
      <c r="P481" s="1" t="s">
        <v>152</v>
      </c>
    </row>
    <row r="482" spans="1:16" x14ac:dyDescent="0.25">
      <c r="A482" s="32"/>
      <c r="B482" s="32"/>
      <c r="C482" s="32"/>
      <c r="D482" s="32"/>
      <c r="E482" s="32"/>
      <c r="F482" s="20" t="s">
        <v>16</v>
      </c>
      <c r="G482" s="1" t="s">
        <v>14</v>
      </c>
      <c r="H482" s="2">
        <v>0</v>
      </c>
      <c r="I482" s="8">
        <v>1</v>
      </c>
      <c r="J482" s="36"/>
      <c r="K482" s="1"/>
      <c r="L482" s="31"/>
      <c r="M482" s="2"/>
      <c r="N482" s="19">
        <f t="shared" si="14"/>
        <v>0</v>
      </c>
      <c r="O482" s="19">
        <f t="shared" si="15"/>
        <v>0</v>
      </c>
      <c r="P482" s="1" t="s">
        <v>12</v>
      </c>
    </row>
    <row r="483" spans="1:16" x14ac:dyDescent="0.25">
      <c r="A483" s="33"/>
      <c r="B483" s="33"/>
      <c r="C483" s="33"/>
      <c r="D483" s="33"/>
      <c r="E483" s="33"/>
      <c r="F483" s="20" t="s">
        <v>16</v>
      </c>
      <c r="G483" s="1" t="s">
        <v>135</v>
      </c>
      <c r="H483" s="2">
        <v>0.1</v>
      </c>
      <c r="I483" s="8">
        <v>1</v>
      </c>
      <c r="J483" s="35"/>
      <c r="K483" s="1"/>
      <c r="L483" s="33"/>
      <c r="M483" s="2"/>
      <c r="N483" s="19">
        <f t="shared" si="14"/>
        <v>0</v>
      </c>
      <c r="O483" s="19">
        <f t="shared" si="15"/>
        <v>0</v>
      </c>
      <c r="P483" s="1" t="s">
        <v>38</v>
      </c>
    </row>
    <row r="484" spans="1:16" x14ac:dyDescent="0.25">
      <c r="A484" s="20" t="s">
        <v>160</v>
      </c>
      <c r="B484" s="20" t="s">
        <v>1518</v>
      </c>
      <c r="C484" s="20" t="s">
        <v>1519</v>
      </c>
      <c r="D484" s="20" t="s">
        <v>1520</v>
      </c>
      <c r="E484" s="20" t="s">
        <v>15</v>
      </c>
      <c r="F484" s="20" t="s">
        <v>16</v>
      </c>
      <c r="G484" s="1" t="s">
        <v>17</v>
      </c>
      <c r="H484" s="2">
        <v>1.1000000000000001</v>
      </c>
      <c r="I484" s="8">
        <v>3</v>
      </c>
      <c r="J484" s="29"/>
      <c r="K484" s="1"/>
      <c r="L484" s="20" t="s">
        <v>4567</v>
      </c>
      <c r="M484" s="2">
        <v>104.4</v>
      </c>
      <c r="N484" s="2">
        <f t="shared" ref="N484:N547" si="16">K484+M484</f>
        <v>104.4</v>
      </c>
      <c r="O484" s="2">
        <f t="shared" si="15"/>
        <v>0.93214285714285716</v>
      </c>
      <c r="P484" s="1" t="s">
        <v>77</v>
      </c>
    </row>
    <row r="485" spans="1:16" x14ac:dyDescent="0.25">
      <c r="A485" s="20" t="s">
        <v>160</v>
      </c>
      <c r="B485" s="20" t="s">
        <v>1521</v>
      </c>
      <c r="C485" s="20" t="s">
        <v>1522</v>
      </c>
      <c r="D485" s="20" t="s">
        <v>1523</v>
      </c>
      <c r="E485" s="20" t="s">
        <v>15</v>
      </c>
      <c r="F485" s="20" t="s">
        <v>16</v>
      </c>
      <c r="G485" s="1" t="s">
        <v>98</v>
      </c>
      <c r="H485" s="2">
        <v>0.66</v>
      </c>
      <c r="I485" s="8">
        <v>2</v>
      </c>
      <c r="J485" s="29"/>
      <c r="K485" s="1"/>
      <c r="L485" s="20" t="s">
        <v>4327</v>
      </c>
      <c r="M485" s="2">
        <v>265.09199999999998</v>
      </c>
      <c r="N485" s="2">
        <f t="shared" si="16"/>
        <v>265.09199999999998</v>
      </c>
      <c r="O485" s="2">
        <f t="shared" si="15"/>
        <v>2.3668928571428571</v>
      </c>
      <c r="P485" s="1" t="s">
        <v>36</v>
      </c>
    </row>
    <row r="486" spans="1:16" x14ac:dyDescent="0.25">
      <c r="A486" s="31" t="s">
        <v>160</v>
      </c>
      <c r="B486" s="31" t="s">
        <v>1527</v>
      </c>
      <c r="C486" s="31" t="s">
        <v>1528</v>
      </c>
      <c r="D486" s="31" t="s">
        <v>1529</v>
      </c>
      <c r="E486" s="31" t="s">
        <v>43</v>
      </c>
      <c r="F486" s="20" t="s">
        <v>16</v>
      </c>
      <c r="G486" s="1" t="s">
        <v>11</v>
      </c>
      <c r="H486" s="2">
        <v>10</v>
      </c>
      <c r="I486" s="8">
        <v>1</v>
      </c>
      <c r="J486" s="34" t="s">
        <v>4356</v>
      </c>
      <c r="K486" s="1"/>
      <c r="L486" s="20" t="s">
        <v>4312</v>
      </c>
      <c r="M486" s="2">
        <v>76.92</v>
      </c>
      <c r="N486" s="2">
        <f t="shared" si="16"/>
        <v>76.92</v>
      </c>
      <c r="O486" s="2">
        <f t="shared" si="15"/>
        <v>0.68678571428571433</v>
      </c>
      <c r="P486" s="1" t="s">
        <v>12</v>
      </c>
    </row>
    <row r="487" spans="1:16" x14ac:dyDescent="0.25">
      <c r="A487" s="32"/>
      <c r="B487" s="32"/>
      <c r="C487" s="32"/>
      <c r="D487" s="32"/>
      <c r="E487" s="32"/>
      <c r="F487" s="20" t="s">
        <v>16</v>
      </c>
      <c r="G487" s="1" t="s">
        <v>13</v>
      </c>
      <c r="H487" s="2">
        <v>20</v>
      </c>
      <c r="I487" s="8">
        <v>0</v>
      </c>
      <c r="J487" s="36"/>
      <c r="K487" s="1"/>
      <c r="L487" s="31"/>
      <c r="M487" s="2"/>
      <c r="N487" s="19">
        <f t="shared" si="16"/>
        <v>0</v>
      </c>
      <c r="O487" s="19">
        <f t="shared" si="15"/>
        <v>0</v>
      </c>
      <c r="P487" s="1" t="s">
        <v>10</v>
      </c>
    </row>
    <row r="488" spans="1:16" x14ac:dyDescent="0.25">
      <c r="A488" s="32"/>
      <c r="B488" s="32"/>
      <c r="C488" s="32"/>
      <c r="D488" s="32"/>
      <c r="E488" s="32"/>
      <c r="F488" s="20" t="s">
        <v>16</v>
      </c>
      <c r="G488" s="1" t="s">
        <v>105</v>
      </c>
      <c r="H488" s="2">
        <v>8</v>
      </c>
      <c r="I488" s="8">
        <v>0</v>
      </c>
      <c r="J488" s="36"/>
      <c r="K488" s="1"/>
      <c r="L488" s="32"/>
      <c r="M488" s="2"/>
      <c r="N488" s="19">
        <f t="shared" si="16"/>
        <v>0</v>
      </c>
      <c r="O488" s="19">
        <f t="shared" si="15"/>
        <v>0</v>
      </c>
      <c r="P488" s="1" t="s">
        <v>10</v>
      </c>
    </row>
    <row r="489" spans="1:16" x14ac:dyDescent="0.25">
      <c r="A489" s="32"/>
      <c r="B489" s="32"/>
      <c r="C489" s="32"/>
      <c r="D489" s="32"/>
      <c r="E489" s="32"/>
      <c r="F489" s="20" t="s">
        <v>16</v>
      </c>
      <c r="G489" s="1" t="s">
        <v>17</v>
      </c>
      <c r="H489" s="2">
        <v>1.1000000000000001</v>
      </c>
      <c r="I489" s="8">
        <v>4</v>
      </c>
      <c r="J489" s="36"/>
      <c r="K489" s="1">
        <v>483.8</v>
      </c>
      <c r="L489" s="32"/>
      <c r="M489" s="2"/>
      <c r="N489" s="2">
        <f t="shared" si="16"/>
        <v>483.8</v>
      </c>
      <c r="O489" s="2">
        <f t="shared" si="15"/>
        <v>4.3196428571428571</v>
      </c>
      <c r="P489" s="1" t="s">
        <v>118</v>
      </c>
    </row>
    <row r="490" spans="1:16" x14ac:dyDescent="0.25">
      <c r="A490" s="32"/>
      <c r="B490" s="32"/>
      <c r="C490" s="32"/>
      <c r="D490" s="32"/>
      <c r="E490" s="32"/>
      <c r="F490" s="20" t="s">
        <v>16</v>
      </c>
      <c r="G490" s="1" t="s">
        <v>14</v>
      </c>
      <c r="H490" s="2">
        <v>0</v>
      </c>
      <c r="I490" s="8">
        <v>1</v>
      </c>
      <c r="J490" s="36"/>
      <c r="K490" s="1"/>
      <c r="L490" s="32"/>
      <c r="M490" s="2"/>
      <c r="N490" s="19">
        <f t="shared" si="16"/>
        <v>0</v>
      </c>
      <c r="O490" s="19">
        <f t="shared" si="15"/>
        <v>0</v>
      </c>
      <c r="P490" s="1" t="s">
        <v>12</v>
      </c>
    </row>
    <row r="491" spans="1:16" x14ac:dyDescent="0.25">
      <c r="A491" s="33"/>
      <c r="B491" s="33"/>
      <c r="C491" s="33"/>
      <c r="D491" s="33"/>
      <c r="E491" s="33"/>
      <c r="F491" s="20" t="s">
        <v>16</v>
      </c>
      <c r="G491" s="1" t="s">
        <v>135</v>
      </c>
      <c r="H491" s="2">
        <v>0.1</v>
      </c>
      <c r="I491" s="8">
        <v>1</v>
      </c>
      <c r="J491" s="35"/>
      <c r="K491" s="1"/>
      <c r="L491" s="33"/>
      <c r="M491" s="2"/>
      <c r="N491" s="19">
        <f t="shared" si="16"/>
        <v>0</v>
      </c>
      <c r="O491" s="19">
        <f t="shared" si="15"/>
        <v>0</v>
      </c>
      <c r="P491" s="1" t="s">
        <v>12</v>
      </c>
    </row>
    <row r="492" spans="1:16" x14ac:dyDescent="0.25">
      <c r="A492" s="20" t="s">
        <v>160</v>
      </c>
      <c r="B492" s="20" t="s">
        <v>1530</v>
      </c>
      <c r="C492" s="20" t="s">
        <v>1531</v>
      </c>
      <c r="D492" s="20" t="s">
        <v>1532</v>
      </c>
      <c r="E492" s="20" t="s">
        <v>15</v>
      </c>
      <c r="F492" s="20" t="s">
        <v>16</v>
      </c>
      <c r="G492" s="1" t="s">
        <v>17</v>
      </c>
      <c r="H492" s="2">
        <v>1.1000000000000001</v>
      </c>
      <c r="I492" s="8">
        <v>5</v>
      </c>
      <c r="J492" s="29"/>
      <c r="K492" s="1"/>
      <c r="L492" s="20" t="s">
        <v>4569</v>
      </c>
      <c r="M492" s="2">
        <v>702.15599999999995</v>
      </c>
      <c r="N492" s="2">
        <f t="shared" si="16"/>
        <v>702.15599999999995</v>
      </c>
      <c r="O492" s="2">
        <f t="shared" si="15"/>
        <v>6.2692499999999995</v>
      </c>
      <c r="P492" s="1" t="s">
        <v>122</v>
      </c>
    </row>
    <row r="493" spans="1:16" x14ac:dyDescent="0.25">
      <c r="A493" s="20" t="s">
        <v>160</v>
      </c>
      <c r="B493" s="20" t="s">
        <v>1533</v>
      </c>
      <c r="C493" s="20" t="s">
        <v>1534</v>
      </c>
      <c r="D493" s="20" t="s">
        <v>1535</v>
      </c>
      <c r="E493" s="20" t="s">
        <v>15</v>
      </c>
      <c r="F493" s="20" t="s">
        <v>16</v>
      </c>
      <c r="G493" s="1" t="s">
        <v>95</v>
      </c>
      <c r="H493" s="2">
        <v>0.77</v>
      </c>
      <c r="I493" s="8">
        <v>1</v>
      </c>
      <c r="J493" s="29"/>
      <c r="K493" s="1"/>
      <c r="L493" s="20" t="s">
        <v>4570</v>
      </c>
      <c r="M493" s="2">
        <v>19.14</v>
      </c>
      <c r="N493" s="2">
        <f t="shared" si="16"/>
        <v>19.14</v>
      </c>
      <c r="O493" s="2">
        <f t="shared" si="15"/>
        <v>0.17089285714285715</v>
      </c>
      <c r="P493" s="1" t="s">
        <v>12</v>
      </c>
    </row>
    <row r="494" spans="1:16" x14ac:dyDescent="0.25">
      <c r="A494" s="31" t="s">
        <v>160</v>
      </c>
      <c r="B494" s="31" t="s">
        <v>1536</v>
      </c>
      <c r="C494" s="31" t="s">
        <v>1537</v>
      </c>
      <c r="D494" s="31" t="s">
        <v>1538</v>
      </c>
      <c r="E494" s="31" t="s">
        <v>28</v>
      </c>
      <c r="F494" s="20" t="s">
        <v>16</v>
      </c>
      <c r="G494" s="1" t="s">
        <v>105</v>
      </c>
      <c r="H494" s="2">
        <v>8</v>
      </c>
      <c r="I494" s="8">
        <v>2</v>
      </c>
      <c r="J494" s="34" t="s">
        <v>4484</v>
      </c>
      <c r="K494" s="1">
        <v>1466.5</v>
      </c>
      <c r="L494" s="20" t="s">
        <v>4313</v>
      </c>
      <c r="M494" s="2">
        <v>133.76400000000001</v>
      </c>
      <c r="N494" s="2">
        <f t="shared" si="16"/>
        <v>1600.2640000000001</v>
      </c>
      <c r="O494" s="2">
        <f t="shared" si="15"/>
        <v>14.288071428571429</v>
      </c>
      <c r="P494" s="1" t="s">
        <v>152</v>
      </c>
    </row>
    <row r="495" spans="1:16" x14ac:dyDescent="0.25">
      <c r="A495" s="32"/>
      <c r="B495" s="32"/>
      <c r="C495" s="32"/>
      <c r="D495" s="32"/>
      <c r="E495" s="32"/>
      <c r="F495" s="20" t="s">
        <v>16</v>
      </c>
      <c r="G495" s="1" t="s">
        <v>14</v>
      </c>
      <c r="H495" s="2">
        <v>0</v>
      </c>
      <c r="I495" s="8">
        <v>1</v>
      </c>
      <c r="J495" s="36"/>
      <c r="K495" s="1"/>
      <c r="L495" s="31"/>
      <c r="M495" s="2"/>
      <c r="N495" s="19">
        <f t="shared" si="16"/>
        <v>0</v>
      </c>
      <c r="O495" s="19">
        <f t="shared" si="15"/>
        <v>0</v>
      </c>
      <c r="P495" s="1" t="s">
        <v>12</v>
      </c>
    </row>
    <row r="496" spans="1:16" x14ac:dyDescent="0.25">
      <c r="A496" s="33"/>
      <c r="B496" s="33"/>
      <c r="C496" s="33"/>
      <c r="D496" s="33"/>
      <c r="E496" s="33"/>
      <c r="F496" s="20" t="s">
        <v>16</v>
      </c>
      <c r="G496" s="1" t="s">
        <v>135</v>
      </c>
      <c r="H496" s="2">
        <v>0.1</v>
      </c>
      <c r="I496" s="8">
        <v>1</v>
      </c>
      <c r="J496" s="35"/>
      <c r="K496" s="1"/>
      <c r="L496" s="33"/>
      <c r="M496" s="2"/>
      <c r="N496" s="19">
        <f t="shared" si="16"/>
        <v>0</v>
      </c>
      <c r="O496" s="19">
        <f t="shared" si="15"/>
        <v>0</v>
      </c>
      <c r="P496" s="1" t="s">
        <v>38</v>
      </c>
    </row>
    <row r="497" spans="1:16" x14ac:dyDescent="0.25">
      <c r="A497" s="31" t="s">
        <v>160</v>
      </c>
      <c r="B497" s="31" t="s">
        <v>1539</v>
      </c>
      <c r="C497" s="31" t="s">
        <v>1540</v>
      </c>
      <c r="D497" s="31" t="s">
        <v>1541</v>
      </c>
      <c r="E497" s="31" t="s">
        <v>43</v>
      </c>
      <c r="F497" s="20" t="s">
        <v>16</v>
      </c>
      <c r="G497" s="1" t="s">
        <v>17</v>
      </c>
      <c r="H497" s="2">
        <v>1.1000000000000001</v>
      </c>
      <c r="I497" s="8">
        <v>5</v>
      </c>
      <c r="J497" s="34" t="s">
        <v>4356</v>
      </c>
      <c r="K497" s="1">
        <v>842.52</v>
      </c>
      <c r="L497" s="20" t="s">
        <v>4314</v>
      </c>
      <c r="M497" s="2">
        <v>173.88</v>
      </c>
      <c r="N497" s="2">
        <f t="shared" si="16"/>
        <v>1016.4</v>
      </c>
      <c r="O497" s="2">
        <f t="shared" si="15"/>
        <v>9.0749999999999993</v>
      </c>
      <c r="P497" s="1" t="s">
        <v>153</v>
      </c>
    </row>
    <row r="498" spans="1:16" x14ac:dyDescent="0.25">
      <c r="A498" s="33"/>
      <c r="B498" s="33"/>
      <c r="C498" s="33"/>
      <c r="D498" s="33"/>
      <c r="E498" s="33"/>
      <c r="F498" s="20" t="s">
        <v>16</v>
      </c>
      <c r="G498" s="1" t="s">
        <v>14</v>
      </c>
      <c r="H498" s="2">
        <v>0</v>
      </c>
      <c r="I498" s="8">
        <v>1</v>
      </c>
      <c r="J498" s="35"/>
      <c r="K498" s="1"/>
      <c r="L498" s="20"/>
      <c r="M498" s="2"/>
      <c r="N498" s="19">
        <f t="shared" si="16"/>
        <v>0</v>
      </c>
      <c r="O498" s="19">
        <f t="shared" si="15"/>
        <v>0</v>
      </c>
      <c r="P498" s="1" t="s">
        <v>12</v>
      </c>
    </row>
    <row r="499" spans="1:16" x14ac:dyDescent="0.25">
      <c r="A499" s="31" t="s">
        <v>160</v>
      </c>
      <c r="B499" s="31" t="s">
        <v>1542</v>
      </c>
      <c r="C499" s="31" t="s">
        <v>1543</v>
      </c>
      <c r="D499" s="31" t="s">
        <v>1544</v>
      </c>
      <c r="E499" s="31" t="s">
        <v>43</v>
      </c>
      <c r="F499" s="20" t="s">
        <v>130</v>
      </c>
      <c r="G499" s="1" t="s">
        <v>14</v>
      </c>
      <c r="H499" s="2">
        <v>0</v>
      </c>
      <c r="I499" s="8">
        <v>1</v>
      </c>
      <c r="J499" s="34" t="s">
        <v>4356</v>
      </c>
      <c r="K499" s="1"/>
      <c r="L499" s="31"/>
      <c r="M499" s="2"/>
      <c r="N499" s="19">
        <f t="shared" si="16"/>
        <v>0</v>
      </c>
      <c r="O499" s="19">
        <f t="shared" si="15"/>
        <v>0</v>
      </c>
      <c r="P499" s="1" t="s">
        <v>12</v>
      </c>
    </row>
    <row r="500" spans="1:16" x14ac:dyDescent="0.25">
      <c r="A500" s="32"/>
      <c r="B500" s="32"/>
      <c r="C500" s="32"/>
      <c r="D500" s="32"/>
      <c r="E500" s="32"/>
      <c r="F500" s="20" t="s">
        <v>16</v>
      </c>
      <c r="G500" s="1" t="s">
        <v>17</v>
      </c>
      <c r="H500" s="2">
        <v>1.1000000000000001</v>
      </c>
      <c r="I500" s="8">
        <v>5</v>
      </c>
      <c r="J500" s="36"/>
      <c r="K500" s="1">
        <v>1243.72</v>
      </c>
      <c r="L500" s="32"/>
      <c r="M500" s="2"/>
      <c r="N500" s="2">
        <f t="shared" si="16"/>
        <v>1243.72</v>
      </c>
      <c r="O500" s="2">
        <f t="shared" si="15"/>
        <v>11.104642857142858</v>
      </c>
      <c r="P500" s="1" t="s">
        <v>153</v>
      </c>
    </row>
    <row r="501" spans="1:16" x14ac:dyDescent="0.25">
      <c r="A501" s="32"/>
      <c r="B501" s="32"/>
      <c r="C501" s="32"/>
      <c r="D501" s="32"/>
      <c r="E501" s="32"/>
      <c r="F501" s="20" t="s">
        <v>16</v>
      </c>
      <c r="G501" s="1" t="s">
        <v>14</v>
      </c>
      <c r="H501" s="2">
        <v>0</v>
      </c>
      <c r="I501" s="8">
        <v>1</v>
      </c>
      <c r="J501" s="36"/>
      <c r="K501" s="1"/>
      <c r="L501" s="32"/>
      <c r="M501" s="2"/>
      <c r="N501" s="19">
        <f t="shared" si="16"/>
        <v>0</v>
      </c>
      <c r="O501" s="19">
        <f t="shared" si="15"/>
        <v>0</v>
      </c>
      <c r="P501" s="1" t="s">
        <v>24</v>
      </c>
    </row>
    <row r="502" spans="1:16" x14ac:dyDescent="0.25">
      <c r="A502" s="33"/>
      <c r="B502" s="33"/>
      <c r="C502" s="33"/>
      <c r="D502" s="33"/>
      <c r="E502" s="33"/>
      <c r="F502" s="20" t="s">
        <v>16</v>
      </c>
      <c r="G502" s="1" t="s">
        <v>135</v>
      </c>
      <c r="H502" s="2">
        <v>0.1</v>
      </c>
      <c r="I502" s="8">
        <v>1</v>
      </c>
      <c r="J502" s="35"/>
      <c r="K502" s="1"/>
      <c r="L502" s="33"/>
      <c r="M502" s="2"/>
      <c r="N502" s="19">
        <f t="shared" si="16"/>
        <v>0</v>
      </c>
      <c r="O502" s="19">
        <f t="shared" si="15"/>
        <v>0</v>
      </c>
      <c r="P502" s="1" t="s">
        <v>12</v>
      </c>
    </row>
    <row r="503" spans="1:16" x14ac:dyDescent="0.25">
      <c r="A503" s="31" t="s">
        <v>160</v>
      </c>
      <c r="B503" s="31" t="s">
        <v>1545</v>
      </c>
      <c r="C503" s="31" t="s">
        <v>1546</v>
      </c>
      <c r="D503" s="31" t="s">
        <v>1547</v>
      </c>
      <c r="E503" s="31" t="s">
        <v>43</v>
      </c>
      <c r="F503" s="20" t="s">
        <v>16</v>
      </c>
      <c r="G503" s="1" t="s">
        <v>17</v>
      </c>
      <c r="H503" s="2">
        <v>1.1000000000000001</v>
      </c>
      <c r="I503" s="8">
        <v>3</v>
      </c>
      <c r="J503" s="34" t="s">
        <v>4354</v>
      </c>
      <c r="K503" s="1">
        <v>233.64</v>
      </c>
      <c r="L503" s="20" t="s">
        <v>4315</v>
      </c>
      <c r="M503" s="2">
        <v>11.603999999999999</v>
      </c>
      <c r="N503" s="2">
        <f t="shared" si="16"/>
        <v>245.24399999999997</v>
      </c>
      <c r="O503" s="2">
        <f t="shared" si="15"/>
        <v>2.1896785714285714</v>
      </c>
      <c r="P503" s="1" t="s">
        <v>34</v>
      </c>
    </row>
    <row r="504" spans="1:16" x14ac:dyDescent="0.25">
      <c r="A504" s="33"/>
      <c r="B504" s="33"/>
      <c r="C504" s="33"/>
      <c r="D504" s="33"/>
      <c r="E504" s="33"/>
      <c r="F504" s="20" t="s">
        <v>16</v>
      </c>
      <c r="G504" s="1" t="s">
        <v>14</v>
      </c>
      <c r="H504" s="2">
        <v>0</v>
      </c>
      <c r="I504" s="8">
        <v>1</v>
      </c>
      <c r="J504" s="35"/>
      <c r="K504" s="1"/>
      <c r="L504" s="20"/>
      <c r="M504" s="2"/>
      <c r="N504" s="19">
        <f t="shared" si="16"/>
        <v>0</v>
      </c>
      <c r="O504" s="19">
        <f t="shared" si="15"/>
        <v>0</v>
      </c>
      <c r="P504" s="1" t="s">
        <v>24</v>
      </c>
    </row>
    <row r="505" spans="1:16" x14ac:dyDescent="0.25">
      <c r="A505" s="31" t="s">
        <v>160</v>
      </c>
      <c r="B505" s="31" t="s">
        <v>1548</v>
      </c>
      <c r="C505" s="31" t="s">
        <v>1549</v>
      </c>
      <c r="D505" s="31" t="s">
        <v>1550</v>
      </c>
      <c r="E505" s="31" t="s">
        <v>43</v>
      </c>
      <c r="F505" s="20" t="s">
        <v>16</v>
      </c>
      <c r="G505" s="1" t="s">
        <v>17</v>
      </c>
      <c r="H505" s="2">
        <v>1.1000000000000001</v>
      </c>
      <c r="I505" s="8">
        <v>2</v>
      </c>
      <c r="J505" s="34" t="s">
        <v>4354</v>
      </c>
      <c r="K505" s="1">
        <v>233.64</v>
      </c>
      <c r="L505" s="31"/>
      <c r="M505" s="2"/>
      <c r="N505" s="2">
        <f t="shared" si="16"/>
        <v>233.64</v>
      </c>
      <c r="O505" s="2">
        <f t="shared" si="15"/>
        <v>2.0860714285714286</v>
      </c>
      <c r="P505" s="1" t="s">
        <v>116</v>
      </c>
    </row>
    <row r="506" spans="1:16" x14ac:dyDescent="0.25">
      <c r="A506" s="33"/>
      <c r="B506" s="33"/>
      <c r="C506" s="33"/>
      <c r="D506" s="33"/>
      <c r="E506" s="33"/>
      <c r="F506" s="20" t="s">
        <v>16</v>
      </c>
      <c r="G506" s="1" t="s">
        <v>14</v>
      </c>
      <c r="H506" s="2">
        <v>0</v>
      </c>
      <c r="I506" s="8">
        <v>1</v>
      </c>
      <c r="J506" s="35"/>
      <c r="K506" s="1"/>
      <c r="L506" s="33"/>
      <c r="M506" s="2"/>
      <c r="N506" s="19">
        <f t="shared" si="16"/>
        <v>0</v>
      </c>
      <c r="O506" s="19">
        <f t="shared" si="15"/>
        <v>0</v>
      </c>
      <c r="P506" s="1" t="s">
        <v>24</v>
      </c>
    </row>
    <row r="507" spans="1:16" x14ac:dyDescent="0.25">
      <c r="A507" s="31" t="s">
        <v>160</v>
      </c>
      <c r="B507" s="31" t="s">
        <v>1551</v>
      </c>
      <c r="C507" s="31" t="s">
        <v>1552</v>
      </c>
      <c r="D507" s="31" t="s">
        <v>1553</v>
      </c>
      <c r="E507" s="31" t="s">
        <v>28</v>
      </c>
      <c r="F507" s="20" t="s">
        <v>16</v>
      </c>
      <c r="G507" s="1" t="s">
        <v>105</v>
      </c>
      <c r="H507" s="2">
        <v>8</v>
      </c>
      <c r="I507" s="8">
        <v>1</v>
      </c>
      <c r="J507" s="34" t="s">
        <v>4484</v>
      </c>
      <c r="K507" s="1">
        <v>1466.5</v>
      </c>
      <c r="L507" s="31"/>
      <c r="M507" s="2"/>
      <c r="N507" s="2">
        <f t="shared" si="16"/>
        <v>1466.5</v>
      </c>
      <c r="O507" s="2">
        <f t="shared" si="15"/>
        <v>13.09375</v>
      </c>
      <c r="P507" s="1" t="s">
        <v>163</v>
      </c>
    </row>
    <row r="508" spans="1:16" x14ac:dyDescent="0.25">
      <c r="A508" s="32"/>
      <c r="B508" s="32"/>
      <c r="C508" s="32"/>
      <c r="D508" s="32"/>
      <c r="E508" s="32"/>
      <c r="F508" s="20" t="s">
        <v>16</v>
      </c>
      <c r="G508" s="1" t="s">
        <v>14</v>
      </c>
      <c r="H508" s="2">
        <v>0</v>
      </c>
      <c r="I508" s="8">
        <v>1</v>
      </c>
      <c r="J508" s="36"/>
      <c r="K508" s="1"/>
      <c r="L508" s="32"/>
      <c r="M508" s="2"/>
      <c r="N508" s="19">
        <f t="shared" si="16"/>
        <v>0</v>
      </c>
      <c r="O508" s="19">
        <f t="shared" si="15"/>
        <v>0</v>
      </c>
      <c r="P508" s="1" t="s">
        <v>12</v>
      </c>
    </row>
    <row r="509" spans="1:16" x14ac:dyDescent="0.25">
      <c r="A509" s="33"/>
      <c r="B509" s="33"/>
      <c r="C509" s="33"/>
      <c r="D509" s="33"/>
      <c r="E509" s="33"/>
      <c r="F509" s="20" t="s">
        <v>16</v>
      </c>
      <c r="G509" s="1" t="s">
        <v>135</v>
      </c>
      <c r="H509" s="2">
        <v>0.1</v>
      </c>
      <c r="I509" s="8">
        <v>1</v>
      </c>
      <c r="J509" s="35"/>
      <c r="K509" s="1"/>
      <c r="L509" s="33"/>
      <c r="M509" s="2"/>
      <c r="N509" s="19">
        <f t="shared" si="16"/>
        <v>0</v>
      </c>
      <c r="O509" s="19">
        <f t="shared" si="15"/>
        <v>0</v>
      </c>
      <c r="P509" s="1" t="s">
        <v>70</v>
      </c>
    </row>
    <row r="510" spans="1:16" x14ac:dyDescent="0.25">
      <c r="A510" s="31" t="s">
        <v>160</v>
      </c>
      <c r="B510" s="31" t="s">
        <v>1554</v>
      </c>
      <c r="C510" s="31" t="s">
        <v>1555</v>
      </c>
      <c r="D510" s="31" t="s">
        <v>1556</v>
      </c>
      <c r="E510" s="31" t="s">
        <v>43</v>
      </c>
      <c r="F510" s="20" t="s">
        <v>16</v>
      </c>
      <c r="G510" s="1" t="s">
        <v>11</v>
      </c>
      <c r="H510" s="2">
        <v>10</v>
      </c>
      <c r="I510" s="8">
        <v>1</v>
      </c>
      <c r="J510" s="34" t="s">
        <v>4561</v>
      </c>
      <c r="K510" s="1"/>
      <c r="L510" s="20" t="s">
        <v>4316</v>
      </c>
      <c r="M510" s="2">
        <v>42.768000000000001</v>
      </c>
      <c r="N510" s="2">
        <f t="shared" si="16"/>
        <v>42.768000000000001</v>
      </c>
      <c r="O510" s="2">
        <f t="shared" si="15"/>
        <v>0.38185714285714284</v>
      </c>
      <c r="P510" s="1" t="s">
        <v>12</v>
      </c>
    </row>
    <row r="511" spans="1:16" x14ac:dyDescent="0.25">
      <c r="A511" s="32"/>
      <c r="B511" s="32"/>
      <c r="C511" s="32"/>
      <c r="D511" s="32"/>
      <c r="E511" s="32"/>
      <c r="F511" s="20" t="s">
        <v>16</v>
      </c>
      <c r="G511" s="1" t="s">
        <v>105</v>
      </c>
      <c r="H511" s="2">
        <v>8</v>
      </c>
      <c r="I511" s="8">
        <v>0</v>
      </c>
      <c r="J511" s="36"/>
      <c r="K511" s="1"/>
      <c r="L511" s="31"/>
      <c r="M511" s="2"/>
      <c r="N511" s="19">
        <f t="shared" si="16"/>
        <v>0</v>
      </c>
      <c r="O511" s="19">
        <f t="shared" si="15"/>
        <v>0</v>
      </c>
      <c r="P511" s="1" t="s">
        <v>10</v>
      </c>
    </row>
    <row r="512" spans="1:16" x14ac:dyDescent="0.25">
      <c r="A512" s="32"/>
      <c r="B512" s="32"/>
      <c r="C512" s="32"/>
      <c r="D512" s="32"/>
      <c r="E512" s="32"/>
      <c r="F512" s="20" t="s">
        <v>16</v>
      </c>
      <c r="G512" s="1" t="s">
        <v>17</v>
      </c>
      <c r="H512" s="2">
        <v>1.1000000000000001</v>
      </c>
      <c r="I512" s="8">
        <v>3</v>
      </c>
      <c r="J512" s="36"/>
      <c r="K512" s="1">
        <v>219.48</v>
      </c>
      <c r="L512" s="32"/>
      <c r="M512" s="2"/>
      <c r="N512" s="2">
        <f t="shared" si="16"/>
        <v>219.48</v>
      </c>
      <c r="O512" s="2">
        <f t="shared" si="15"/>
        <v>1.959642857142857</v>
      </c>
      <c r="P512" s="1" t="s">
        <v>34</v>
      </c>
    </row>
    <row r="513" spans="1:16" x14ac:dyDescent="0.25">
      <c r="A513" s="33"/>
      <c r="B513" s="33"/>
      <c r="C513" s="33"/>
      <c r="D513" s="33"/>
      <c r="E513" s="33"/>
      <c r="F513" s="20" t="s">
        <v>16</v>
      </c>
      <c r="G513" s="1" t="s">
        <v>14</v>
      </c>
      <c r="H513" s="2">
        <v>0</v>
      </c>
      <c r="I513" s="8">
        <v>1</v>
      </c>
      <c r="J513" s="35"/>
      <c r="K513" s="1"/>
      <c r="L513" s="33"/>
      <c r="M513" s="2"/>
      <c r="N513" s="19">
        <f t="shared" si="16"/>
        <v>0</v>
      </c>
      <c r="O513" s="19">
        <f t="shared" si="15"/>
        <v>0</v>
      </c>
      <c r="P513" s="1" t="s">
        <v>24</v>
      </c>
    </row>
    <row r="514" spans="1:16" x14ac:dyDescent="0.25">
      <c r="A514" s="31" t="s">
        <v>160</v>
      </c>
      <c r="B514" s="31" t="s">
        <v>1557</v>
      </c>
      <c r="C514" s="31" t="s">
        <v>1558</v>
      </c>
      <c r="D514" s="31" t="s">
        <v>1559</v>
      </c>
      <c r="E514" s="31" t="s">
        <v>28</v>
      </c>
      <c r="F514" s="20" t="s">
        <v>16</v>
      </c>
      <c r="G514" s="1" t="s">
        <v>11</v>
      </c>
      <c r="H514" s="2">
        <v>10</v>
      </c>
      <c r="I514" s="8">
        <v>1</v>
      </c>
      <c r="J514" s="34" t="s">
        <v>4484</v>
      </c>
      <c r="K514" s="1"/>
      <c r="L514" s="31"/>
      <c r="M514" s="2"/>
      <c r="N514" s="19">
        <f t="shared" si="16"/>
        <v>0</v>
      </c>
      <c r="O514" s="19">
        <f t="shared" si="15"/>
        <v>0</v>
      </c>
      <c r="P514" s="1" t="s">
        <v>104</v>
      </c>
    </row>
    <row r="515" spans="1:16" x14ac:dyDescent="0.25">
      <c r="A515" s="32"/>
      <c r="B515" s="32"/>
      <c r="C515" s="32"/>
      <c r="D515" s="32"/>
      <c r="E515" s="32"/>
      <c r="F515" s="20" t="s">
        <v>16</v>
      </c>
      <c r="G515" s="1" t="s">
        <v>105</v>
      </c>
      <c r="H515" s="2">
        <v>8</v>
      </c>
      <c r="I515" s="8">
        <v>2</v>
      </c>
      <c r="J515" s="36"/>
      <c r="K515" s="1">
        <v>1466.5</v>
      </c>
      <c r="L515" s="32"/>
      <c r="M515" s="2"/>
      <c r="N515" s="2">
        <f t="shared" si="16"/>
        <v>1466.5</v>
      </c>
      <c r="O515" s="2">
        <f t="shared" ref="O515:O578" si="17">N515/112</f>
        <v>13.09375</v>
      </c>
      <c r="P515" s="1" t="s">
        <v>152</v>
      </c>
    </row>
    <row r="516" spans="1:16" x14ac:dyDescent="0.25">
      <c r="A516" s="32"/>
      <c r="B516" s="32"/>
      <c r="C516" s="32"/>
      <c r="D516" s="32"/>
      <c r="E516" s="32"/>
      <c r="F516" s="20" t="s">
        <v>16</v>
      </c>
      <c r="G516" s="1" t="s">
        <v>14</v>
      </c>
      <c r="H516" s="2">
        <v>0</v>
      </c>
      <c r="I516" s="8">
        <v>1</v>
      </c>
      <c r="J516" s="36"/>
      <c r="K516" s="1"/>
      <c r="L516" s="32"/>
      <c r="M516" s="2"/>
      <c r="N516" s="19">
        <f t="shared" si="16"/>
        <v>0</v>
      </c>
      <c r="O516" s="19">
        <f t="shared" si="17"/>
        <v>0</v>
      </c>
      <c r="P516" s="1" t="s">
        <v>12</v>
      </c>
    </row>
    <row r="517" spans="1:16" x14ac:dyDescent="0.25">
      <c r="A517" s="33"/>
      <c r="B517" s="33"/>
      <c r="C517" s="33"/>
      <c r="D517" s="33"/>
      <c r="E517" s="33"/>
      <c r="F517" s="20" t="s">
        <v>16</v>
      </c>
      <c r="G517" s="1" t="s">
        <v>135</v>
      </c>
      <c r="H517" s="2">
        <v>0.1</v>
      </c>
      <c r="I517" s="8">
        <v>1</v>
      </c>
      <c r="J517" s="35"/>
      <c r="K517" s="1"/>
      <c r="L517" s="33"/>
      <c r="M517" s="2"/>
      <c r="N517" s="19">
        <f t="shared" si="16"/>
        <v>0</v>
      </c>
      <c r="O517" s="19">
        <f t="shared" si="17"/>
        <v>0</v>
      </c>
      <c r="P517" s="1" t="s">
        <v>38</v>
      </c>
    </row>
    <row r="518" spans="1:16" x14ac:dyDescent="0.25">
      <c r="A518" s="20" t="s">
        <v>160</v>
      </c>
      <c r="B518" s="20" t="s">
        <v>1560</v>
      </c>
      <c r="C518" s="20" t="s">
        <v>1561</v>
      </c>
      <c r="D518" s="20" t="s">
        <v>1562</v>
      </c>
      <c r="E518" s="20" t="s">
        <v>20</v>
      </c>
      <c r="F518" s="20" t="s">
        <v>16</v>
      </c>
      <c r="G518" s="1" t="s">
        <v>17</v>
      </c>
      <c r="H518" s="2">
        <v>1.1000000000000001</v>
      </c>
      <c r="I518" s="8">
        <v>5</v>
      </c>
      <c r="J518" s="29"/>
      <c r="K518" s="1"/>
      <c r="L518" s="20" t="s">
        <v>4352</v>
      </c>
      <c r="M518" s="2">
        <v>92.88</v>
      </c>
      <c r="N518" s="2">
        <f t="shared" si="16"/>
        <v>92.88</v>
      </c>
      <c r="O518" s="2">
        <f t="shared" si="17"/>
        <v>0.82928571428571429</v>
      </c>
      <c r="P518" s="1" t="s">
        <v>78</v>
      </c>
    </row>
    <row r="519" spans="1:16" x14ac:dyDescent="0.25">
      <c r="A519" s="31" t="s">
        <v>160</v>
      </c>
      <c r="B519" s="31" t="s">
        <v>1563</v>
      </c>
      <c r="C519" s="31" t="s">
        <v>1564</v>
      </c>
      <c r="D519" s="31" t="s">
        <v>1565</v>
      </c>
      <c r="E519" s="31" t="s">
        <v>28</v>
      </c>
      <c r="F519" s="20" t="s">
        <v>16</v>
      </c>
      <c r="G519" s="1" t="s">
        <v>17</v>
      </c>
      <c r="H519" s="2">
        <v>1.1000000000000001</v>
      </c>
      <c r="I519" s="8">
        <v>4</v>
      </c>
      <c r="J519" s="34" t="s">
        <v>4536</v>
      </c>
      <c r="K519" s="1"/>
      <c r="L519" s="31"/>
      <c r="M519" s="2"/>
      <c r="N519" s="19">
        <f t="shared" si="16"/>
        <v>0</v>
      </c>
      <c r="O519" s="19">
        <f t="shared" si="17"/>
        <v>0</v>
      </c>
      <c r="P519" s="1" t="s">
        <v>168</v>
      </c>
    </row>
    <row r="520" spans="1:16" x14ac:dyDescent="0.25">
      <c r="A520" s="33"/>
      <c r="B520" s="33"/>
      <c r="C520" s="33"/>
      <c r="D520" s="33"/>
      <c r="E520" s="33"/>
      <c r="F520" s="20" t="s">
        <v>16</v>
      </c>
      <c r="G520" s="1" t="s">
        <v>14</v>
      </c>
      <c r="H520" s="2">
        <v>0</v>
      </c>
      <c r="I520" s="8">
        <v>1</v>
      </c>
      <c r="J520" s="35"/>
      <c r="K520" s="1"/>
      <c r="L520" s="33"/>
      <c r="M520" s="2"/>
      <c r="N520" s="19">
        <f t="shared" si="16"/>
        <v>0</v>
      </c>
      <c r="O520" s="19">
        <f t="shared" si="17"/>
        <v>0</v>
      </c>
      <c r="P520" s="1" t="s">
        <v>24</v>
      </c>
    </row>
    <row r="521" spans="1:16" x14ac:dyDescent="0.25">
      <c r="A521" s="31" t="s">
        <v>160</v>
      </c>
      <c r="B521" s="31" t="s">
        <v>1566</v>
      </c>
      <c r="C521" s="31" t="s">
        <v>1567</v>
      </c>
      <c r="D521" s="31" t="s">
        <v>1568</v>
      </c>
      <c r="E521" s="31" t="s">
        <v>28</v>
      </c>
      <c r="F521" s="20" t="s">
        <v>16</v>
      </c>
      <c r="G521" s="1" t="s">
        <v>17</v>
      </c>
      <c r="H521" s="2">
        <v>1.1000000000000001</v>
      </c>
      <c r="I521" s="8">
        <v>6</v>
      </c>
      <c r="J521" s="34" t="s">
        <v>4357</v>
      </c>
      <c r="K521" s="1"/>
      <c r="L521" s="31"/>
      <c r="M521" s="2"/>
      <c r="N521" s="19">
        <f t="shared" si="16"/>
        <v>0</v>
      </c>
      <c r="O521" s="19">
        <f t="shared" si="17"/>
        <v>0</v>
      </c>
      <c r="P521" s="1" t="s">
        <v>186</v>
      </c>
    </row>
    <row r="522" spans="1:16" x14ac:dyDescent="0.25">
      <c r="A522" s="33"/>
      <c r="B522" s="33"/>
      <c r="C522" s="33"/>
      <c r="D522" s="33"/>
      <c r="E522" s="33"/>
      <c r="F522" s="20" t="s">
        <v>16</v>
      </c>
      <c r="G522" s="1" t="s">
        <v>14</v>
      </c>
      <c r="H522" s="2">
        <v>0</v>
      </c>
      <c r="I522" s="8">
        <v>1</v>
      </c>
      <c r="J522" s="35"/>
      <c r="K522" s="1"/>
      <c r="L522" s="33"/>
      <c r="M522" s="2"/>
      <c r="N522" s="19">
        <f t="shared" si="16"/>
        <v>0</v>
      </c>
      <c r="O522" s="19">
        <f t="shared" si="17"/>
        <v>0</v>
      </c>
      <c r="P522" s="1" t="s">
        <v>12</v>
      </c>
    </row>
    <row r="523" spans="1:16" x14ac:dyDescent="0.25">
      <c r="A523" s="31" t="s">
        <v>160</v>
      </c>
      <c r="B523" s="31" t="s">
        <v>1569</v>
      </c>
      <c r="C523" s="31" t="s">
        <v>1570</v>
      </c>
      <c r="D523" s="31" t="s">
        <v>1571</v>
      </c>
      <c r="E523" s="31" t="s">
        <v>28</v>
      </c>
      <c r="F523" s="20" t="s">
        <v>16</v>
      </c>
      <c r="G523" s="1" t="s">
        <v>11</v>
      </c>
      <c r="H523" s="2">
        <v>10</v>
      </c>
      <c r="I523" s="8">
        <v>0</v>
      </c>
      <c r="J523" s="34" t="s">
        <v>4358</v>
      </c>
      <c r="K523" s="1"/>
      <c r="L523" s="31"/>
      <c r="M523" s="2"/>
      <c r="N523" s="19">
        <f t="shared" si="16"/>
        <v>0</v>
      </c>
      <c r="O523" s="19">
        <f t="shared" si="17"/>
        <v>0</v>
      </c>
      <c r="P523" s="1" t="s">
        <v>10</v>
      </c>
    </row>
    <row r="524" spans="1:16" x14ac:dyDescent="0.25">
      <c r="A524" s="32"/>
      <c r="B524" s="32"/>
      <c r="C524" s="32"/>
      <c r="D524" s="32"/>
      <c r="E524" s="32"/>
      <c r="F524" s="20" t="s">
        <v>16</v>
      </c>
      <c r="G524" s="1" t="s">
        <v>105</v>
      </c>
      <c r="H524" s="2">
        <v>8</v>
      </c>
      <c r="I524" s="8">
        <v>0</v>
      </c>
      <c r="J524" s="36"/>
      <c r="K524" s="1"/>
      <c r="L524" s="32"/>
      <c r="M524" s="2"/>
      <c r="N524" s="19">
        <f t="shared" si="16"/>
        <v>0</v>
      </c>
      <c r="O524" s="19">
        <f t="shared" si="17"/>
        <v>0</v>
      </c>
      <c r="P524" s="1" t="s">
        <v>10</v>
      </c>
    </row>
    <row r="525" spans="1:16" x14ac:dyDescent="0.25">
      <c r="A525" s="32"/>
      <c r="B525" s="32"/>
      <c r="C525" s="32"/>
      <c r="D525" s="32"/>
      <c r="E525" s="32"/>
      <c r="F525" s="20" t="s">
        <v>16</v>
      </c>
      <c r="G525" s="1" t="s">
        <v>17</v>
      </c>
      <c r="H525" s="2">
        <v>1.1000000000000001</v>
      </c>
      <c r="I525" s="8">
        <v>2</v>
      </c>
      <c r="J525" s="36"/>
      <c r="K525" s="1"/>
      <c r="L525" s="32"/>
      <c r="M525" s="2"/>
      <c r="N525" s="19">
        <f t="shared" si="16"/>
        <v>0</v>
      </c>
      <c r="O525" s="19">
        <f t="shared" si="17"/>
        <v>0</v>
      </c>
      <c r="P525" s="1" t="s">
        <v>101</v>
      </c>
    </row>
    <row r="526" spans="1:16" x14ac:dyDescent="0.25">
      <c r="A526" s="33"/>
      <c r="B526" s="33"/>
      <c r="C526" s="33"/>
      <c r="D526" s="33"/>
      <c r="E526" s="33"/>
      <c r="F526" s="20" t="s">
        <v>16</v>
      </c>
      <c r="G526" s="1" t="s">
        <v>14</v>
      </c>
      <c r="H526" s="2">
        <v>0</v>
      </c>
      <c r="I526" s="8">
        <v>1</v>
      </c>
      <c r="J526" s="35"/>
      <c r="K526" s="1"/>
      <c r="L526" s="33"/>
      <c r="M526" s="2"/>
      <c r="N526" s="19">
        <f t="shared" si="16"/>
        <v>0</v>
      </c>
      <c r="O526" s="19">
        <f t="shared" si="17"/>
        <v>0</v>
      </c>
      <c r="P526" s="1" t="s">
        <v>24</v>
      </c>
    </row>
    <row r="527" spans="1:16" x14ac:dyDescent="0.25">
      <c r="A527" s="20" t="s">
        <v>160</v>
      </c>
      <c r="B527" s="20" t="s">
        <v>1572</v>
      </c>
      <c r="C527" s="20" t="s">
        <v>1573</v>
      </c>
      <c r="D527" s="20" t="s">
        <v>1574</v>
      </c>
      <c r="E527" s="20" t="s">
        <v>15</v>
      </c>
      <c r="F527" s="20" t="s">
        <v>16</v>
      </c>
      <c r="G527" s="1" t="s">
        <v>17</v>
      </c>
      <c r="H527" s="2">
        <v>1.1000000000000001</v>
      </c>
      <c r="I527" s="8">
        <v>1</v>
      </c>
      <c r="J527" s="29"/>
      <c r="K527" s="1"/>
      <c r="L527" s="20" t="s">
        <v>4571</v>
      </c>
      <c r="M527" s="2">
        <v>15.396000000000001</v>
      </c>
      <c r="N527" s="2">
        <f t="shared" si="16"/>
        <v>15.396000000000001</v>
      </c>
      <c r="O527" s="2">
        <f t="shared" si="17"/>
        <v>0.13746428571428573</v>
      </c>
      <c r="P527" s="1" t="s">
        <v>12</v>
      </c>
    </row>
    <row r="528" spans="1:16" x14ac:dyDescent="0.25">
      <c r="A528" s="20" t="s">
        <v>160</v>
      </c>
      <c r="B528" s="20" t="s">
        <v>1575</v>
      </c>
      <c r="C528" s="20" t="s">
        <v>1576</v>
      </c>
      <c r="D528" s="20" t="s">
        <v>1577</v>
      </c>
      <c r="E528" s="20" t="s">
        <v>15</v>
      </c>
      <c r="F528" s="20" t="s">
        <v>16</v>
      </c>
      <c r="G528" s="1" t="s">
        <v>17</v>
      </c>
      <c r="H528" s="2">
        <v>1.1000000000000001</v>
      </c>
      <c r="I528" s="8">
        <v>1</v>
      </c>
      <c r="J528" s="29"/>
      <c r="K528" s="1"/>
      <c r="L528" s="20" t="s">
        <v>4571</v>
      </c>
      <c r="M528" s="2">
        <v>15.396000000000001</v>
      </c>
      <c r="N528" s="2">
        <f t="shared" si="16"/>
        <v>15.396000000000001</v>
      </c>
      <c r="O528" s="2">
        <f t="shared" si="17"/>
        <v>0.13746428571428573</v>
      </c>
      <c r="P528" s="1" t="s">
        <v>12</v>
      </c>
    </row>
    <row r="529" spans="1:16" x14ac:dyDescent="0.25">
      <c r="A529" s="20" t="s">
        <v>160</v>
      </c>
      <c r="B529" s="20" t="s">
        <v>1578</v>
      </c>
      <c r="C529" s="20" t="s">
        <v>1579</v>
      </c>
      <c r="D529" s="20" t="s">
        <v>1580</v>
      </c>
      <c r="E529" s="20" t="s">
        <v>15</v>
      </c>
      <c r="F529" s="20" t="s">
        <v>16</v>
      </c>
      <c r="G529" s="1" t="s">
        <v>17</v>
      </c>
      <c r="H529" s="2">
        <v>1.1000000000000001</v>
      </c>
      <c r="I529" s="8">
        <v>3</v>
      </c>
      <c r="J529" s="29"/>
      <c r="K529" s="1"/>
      <c r="L529" s="20" t="s">
        <v>4359</v>
      </c>
      <c r="M529" s="22">
        <v>12</v>
      </c>
      <c r="N529" s="2">
        <f t="shared" si="16"/>
        <v>12</v>
      </c>
      <c r="O529" s="2">
        <f t="shared" si="17"/>
        <v>0.10714285714285714</v>
      </c>
      <c r="P529" s="1" t="s">
        <v>77</v>
      </c>
    </row>
    <row r="530" spans="1:16" x14ac:dyDescent="0.25">
      <c r="A530" s="20" t="s">
        <v>160</v>
      </c>
      <c r="B530" s="20" t="s">
        <v>1581</v>
      </c>
      <c r="C530" s="20" t="s">
        <v>1582</v>
      </c>
      <c r="D530" s="20" t="s">
        <v>1583</v>
      </c>
      <c r="E530" s="20" t="s">
        <v>20</v>
      </c>
      <c r="F530" s="20" t="s">
        <v>16</v>
      </c>
      <c r="G530" s="1" t="s">
        <v>17</v>
      </c>
      <c r="H530" s="2">
        <v>1.1000000000000001</v>
      </c>
      <c r="I530" s="8">
        <v>2</v>
      </c>
      <c r="J530" s="29"/>
      <c r="K530" s="1"/>
      <c r="L530" s="20" t="s">
        <v>4780</v>
      </c>
      <c r="M530" s="2">
        <v>10.295999999999999</v>
      </c>
      <c r="N530" s="2">
        <f t="shared" si="16"/>
        <v>10.295999999999999</v>
      </c>
      <c r="O530" s="2">
        <f t="shared" si="17"/>
        <v>9.1928571428571429E-2</v>
      </c>
      <c r="P530" s="1" t="s">
        <v>22</v>
      </c>
    </row>
    <row r="531" spans="1:16" x14ac:dyDescent="0.25">
      <c r="A531" s="20" t="s">
        <v>160</v>
      </c>
      <c r="B531" s="20" t="s">
        <v>1587</v>
      </c>
      <c r="C531" s="20" t="s">
        <v>1588</v>
      </c>
      <c r="D531" s="20" t="s">
        <v>1589</v>
      </c>
      <c r="E531" s="20" t="s">
        <v>28</v>
      </c>
      <c r="F531" s="20" t="s">
        <v>16</v>
      </c>
      <c r="G531" s="1" t="s">
        <v>14</v>
      </c>
      <c r="H531" s="2">
        <v>0</v>
      </c>
      <c r="I531" s="8">
        <v>1</v>
      </c>
      <c r="J531" s="29" t="s">
        <v>4775</v>
      </c>
      <c r="K531" s="1"/>
      <c r="L531" s="20"/>
      <c r="M531" s="2"/>
      <c r="N531" s="19">
        <f t="shared" si="16"/>
        <v>0</v>
      </c>
      <c r="O531" s="19">
        <f t="shared" si="17"/>
        <v>0</v>
      </c>
      <c r="P531" s="1" t="s">
        <v>24</v>
      </c>
    </row>
    <row r="532" spans="1:16" x14ac:dyDescent="0.25">
      <c r="A532" s="31" t="s">
        <v>160</v>
      </c>
      <c r="B532" s="31" t="s">
        <v>1590</v>
      </c>
      <c r="C532" s="31" t="s">
        <v>1591</v>
      </c>
      <c r="D532" s="31" t="s">
        <v>1592</v>
      </c>
      <c r="E532" s="31" t="s">
        <v>28</v>
      </c>
      <c r="F532" s="20" t="s">
        <v>16</v>
      </c>
      <c r="G532" s="1" t="s">
        <v>17</v>
      </c>
      <c r="H532" s="2">
        <v>1.1000000000000001</v>
      </c>
      <c r="I532" s="8">
        <v>3</v>
      </c>
      <c r="J532" s="34" t="s">
        <v>4781</v>
      </c>
      <c r="K532" s="1">
        <v>31.27</v>
      </c>
      <c r="L532" s="31"/>
      <c r="M532" s="2"/>
      <c r="N532" s="2">
        <f t="shared" si="16"/>
        <v>31.27</v>
      </c>
      <c r="O532" s="2">
        <f t="shared" si="17"/>
        <v>0.27919642857142857</v>
      </c>
      <c r="P532" s="1" t="s">
        <v>40</v>
      </c>
    </row>
    <row r="533" spans="1:16" x14ac:dyDescent="0.25">
      <c r="A533" s="33"/>
      <c r="B533" s="33"/>
      <c r="C533" s="33"/>
      <c r="D533" s="33"/>
      <c r="E533" s="33"/>
      <c r="F533" s="20" t="s">
        <v>16</v>
      </c>
      <c r="G533" s="1" t="s">
        <v>14</v>
      </c>
      <c r="H533" s="2">
        <v>0</v>
      </c>
      <c r="I533" s="8">
        <v>1</v>
      </c>
      <c r="J533" s="35"/>
      <c r="K533" s="1"/>
      <c r="L533" s="33"/>
      <c r="M533" s="2"/>
      <c r="N533" s="19">
        <f t="shared" si="16"/>
        <v>0</v>
      </c>
      <c r="O533" s="19">
        <f t="shared" si="17"/>
        <v>0</v>
      </c>
      <c r="P533" s="1" t="s">
        <v>12</v>
      </c>
    </row>
    <row r="534" spans="1:16" x14ac:dyDescent="0.25">
      <c r="A534" s="31" t="s">
        <v>160</v>
      </c>
      <c r="B534" s="31" t="s">
        <v>1593</v>
      </c>
      <c r="C534" s="31" t="s">
        <v>1594</v>
      </c>
      <c r="D534" s="31" t="s">
        <v>1595</v>
      </c>
      <c r="E534" s="31" t="s">
        <v>28</v>
      </c>
      <c r="F534" s="20" t="s">
        <v>16</v>
      </c>
      <c r="G534" s="1" t="s">
        <v>17</v>
      </c>
      <c r="H534" s="2">
        <v>1.1000000000000001</v>
      </c>
      <c r="I534" s="8">
        <v>2</v>
      </c>
      <c r="J534" s="34" t="s">
        <v>4781</v>
      </c>
      <c r="K534" s="1">
        <v>31.27</v>
      </c>
      <c r="L534" s="31"/>
      <c r="M534" s="2"/>
      <c r="N534" s="2">
        <f t="shared" si="16"/>
        <v>31.27</v>
      </c>
      <c r="O534" s="2">
        <f t="shared" si="17"/>
        <v>0.27919642857142857</v>
      </c>
      <c r="P534" s="1" t="s">
        <v>141</v>
      </c>
    </row>
    <row r="535" spans="1:16" x14ac:dyDescent="0.25">
      <c r="A535" s="33"/>
      <c r="B535" s="33"/>
      <c r="C535" s="33"/>
      <c r="D535" s="33"/>
      <c r="E535" s="33"/>
      <c r="F535" s="20" t="s">
        <v>16</v>
      </c>
      <c r="G535" s="1" t="s">
        <v>14</v>
      </c>
      <c r="H535" s="2">
        <v>0</v>
      </c>
      <c r="I535" s="8">
        <v>1</v>
      </c>
      <c r="J535" s="35"/>
      <c r="K535" s="1"/>
      <c r="L535" s="33"/>
      <c r="M535" s="2"/>
      <c r="N535" s="19">
        <f t="shared" si="16"/>
        <v>0</v>
      </c>
      <c r="O535" s="19">
        <f t="shared" si="17"/>
        <v>0</v>
      </c>
      <c r="P535" s="1" t="s">
        <v>12</v>
      </c>
    </row>
    <row r="536" spans="1:16" x14ac:dyDescent="0.25">
      <c r="A536" s="20" t="s">
        <v>160</v>
      </c>
      <c r="B536" s="20" t="s">
        <v>1596</v>
      </c>
      <c r="C536" s="20" t="s">
        <v>1597</v>
      </c>
      <c r="D536" s="20" t="s">
        <v>1598</v>
      </c>
      <c r="E536" s="20" t="s">
        <v>28</v>
      </c>
      <c r="F536" s="20" t="s">
        <v>16</v>
      </c>
      <c r="G536" s="1" t="s">
        <v>17</v>
      </c>
      <c r="H536" s="2">
        <v>1.1000000000000001</v>
      </c>
      <c r="I536" s="8">
        <v>4</v>
      </c>
      <c r="J536" s="29" t="s">
        <v>4781</v>
      </c>
      <c r="K536" s="1">
        <v>31.27</v>
      </c>
      <c r="L536" s="20" t="s">
        <v>4317</v>
      </c>
      <c r="M536" s="2">
        <v>6</v>
      </c>
      <c r="N536" s="2">
        <f t="shared" si="16"/>
        <v>37.269999999999996</v>
      </c>
      <c r="O536" s="2">
        <f t="shared" si="17"/>
        <v>0.33276785714285712</v>
      </c>
      <c r="P536" s="1" t="s">
        <v>1403</v>
      </c>
    </row>
    <row r="537" spans="1:16" x14ac:dyDescent="0.25">
      <c r="A537" s="31" t="s">
        <v>160</v>
      </c>
      <c r="B537" s="31" t="s">
        <v>1599</v>
      </c>
      <c r="C537" s="31" t="s">
        <v>1600</v>
      </c>
      <c r="D537" s="31" t="s">
        <v>1601</v>
      </c>
      <c r="E537" s="31" t="s">
        <v>28</v>
      </c>
      <c r="F537" s="20" t="s">
        <v>16</v>
      </c>
      <c r="G537" s="1" t="s">
        <v>17</v>
      </c>
      <c r="H537" s="2">
        <v>1.1000000000000001</v>
      </c>
      <c r="I537" s="8">
        <v>2</v>
      </c>
      <c r="J537" s="34" t="s">
        <v>4781</v>
      </c>
      <c r="K537" s="1">
        <v>31.27</v>
      </c>
      <c r="L537" s="31"/>
      <c r="M537" s="2"/>
      <c r="N537" s="2">
        <f t="shared" si="16"/>
        <v>31.27</v>
      </c>
      <c r="O537" s="2">
        <f t="shared" si="17"/>
        <v>0.27919642857142857</v>
      </c>
      <c r="P537" s="1" t="s">
        <v>141</v>
      </c>
    </row>
    <row r="538" spans="1:16" x14ac:dyDescent="0.25">
      <c r="A538" s="33"/>
      <c r="B538" s="33"/>
      <c r="C538" s="33"/>
      <c r="D538" s="33"/>
      <c r="E538" s="33"/>
      <c r="F538" s="20" t="s">
        <v>16</v>
      </c>
      <c r="G538" s="1" t="s">
        <v>14</v>
      </c>
      <c r="H538" s="2">
        <v>0</v>
      </c>
      <c r="I538" s="8">
        <v>1</v>
      </c>
      <c r="J538" s="35"/>
      <c r="K538" s="1"/>
      <c r="L538" s="33"/>
      <c r="M538" s="2"/>
      <c r="N538" s="19">
        <f t="shared" si="16"/>
        <v>0</v>
      </c>
      <c r="O538" s="19">
        <f t="shared" si="17"/>
        <v>0</v>
      </c>
      <c r="P538" s="1" t="s">
        <v>24</v>
      </c>
    </row>
    <row r="539" spans="1:16" x14ac:dyDescent="0.25">
      <c r="A539" s="31" t="s">
        <v>160</v>
      </c>
      <c r="B539" s="31" t="s">
        <v>1602</v>
      </c>
      <c r="C539" s="31" t="s">
        <v>1603</v>
      </c>
      <c r="D539" s="31" t="s">
        <v>1604</v>
      </c>
      <c r="E539" s="31" t="s">
        <v>28</v>
      </c>
      <c r="F539" s="20" t="s">
        <v>16</v>
      </c>
      <c r="G539" s="1" t="s">
        <v>17</v>
      </c>
      <c r="H539" s="2">
        <v>1.1000000000000001</v>
      </c>
      <c r="I539" s="8">
        <v>1</v>
      </c>
      <c r="J539" s="34" t="s">
        <v>4781</v>
      </c>
      <c r="K539" s="1">
        <v>31.27</v>
      </c>
      <c r="L539" s="31"/>
      <c r="M539" s="2"/>
      <c r="N539" s="2">
        <f t="shared" si="16"/>
        <v>31.27</v>
      </c>
      <c r="O539" s="2">
        <f t="shared" si="17"/>
        <v>0.27919642857142857</v>
      </c>
      <c r="P539" s="1" t="s">
        <v>79</v>
      </c>
    </row>
    <row r="540" spans="1:16" x14ac:dyDescent="0.25">
      <c r="A540" s="33"/>
      <c r="B540" s="33"/>
      <c r="C540" s="33"/>
      <c r="D540" s="33"/>
      <c r="E540" s="33"/>
      <c r="F540" s="20" t="s">
        <v>16</v>
      </c>
      <c r="G540" s="1" t="s">
        <v>14</v>
      </c>
      <c r="H540" s="2">
        <v>0</v>
      </c>
      <c r="I540" s="8">
        <v>1</v>
      </c>
      <c r="J540" s="35"/>
      <c r="K540" s="1"/>
      <c r="L540" s="33"/>
      <c r="M540" s="2"/>
      <c r="N540" s="19">
        <f t="shared" si="16"/>
        <v>0</v>
      </c>
      <c r="O540" s="19">
        <f t="shared" si="17"/>
        <v>0</v>
      </c>
      <c r="P540" s="1" t="s">
        <v>12</v>
      </c>
    </row>
    <row r="541" spans="1:16" x14ac:dyDescent="0.25">
      <c r="A541" s="31" t="s">
        <v>160</v>
      </c>
      <c r="B541" s="31" t="s">
        <v>1605</v>
      </c>
      <c r="C541" s="31" t="s">
        <v>1606</v>
      </c>
      <c r="D541" s="31" t="s">
        <v>1607</v>
      </c>
      <c r="E541" s="31" t="s">
        <v>28</v>
      </c>
      <c r="F541" s="20" t="s">
        <v>16</v>
      </c>
      <c r="G541" s="1" t="s">
        <v>17</v>
      </c>
      <c r="H541" s="2">
        <v>1.1000000000000001</v>
      </c>
      <c r="I541" s="8">
        <v>2</v>
      </c>
      <c r="J541" s="34" t="s">
        <v>4781</v>
      </c>
      <c r="K541" s="1">
        <v>31.27</v>
      </c>
      <c r="L541" s="31"/>
      <c r="M541" s="2"/>
      <c r="N541" s="2">
        <f t="shared" si="16"/>
        <v>31.27</v>
      </c>
      <c r="O541" s="2">
        <f t="shared" si="17"/>
        <v>0.27919642857142857</v>
      </c>
      <c r="P541" s="1" t="s">
        <v>32</v>
      </c>
    </row>
    <row r="542" spans="1:16" x14ac:dyDescent="0.25">
      <c r="A542" s="33"/>
      <c r="B542" s="33"/>
      <c r="C542" s="33"/>
      <c r="D542" s="33"/>
      <c r="E542" s="33"/>
      <c r="F542" s="20" t="s">
        <v>16</v>
      </c>
      <c r="G542" s="1" t="s">
        <v>14</v>
      </c>
      <c r="H542" s="2">
        <v>0</v>
      </c>
      <c r="I542" s="8">
        <v>1</v>
      </c>
      <c r="J542" s="35"/>
      <c r="K542" s="1"/>
      <c r="L542" s="33"/>
      <c r="M542" s="2"/>
      <c r="N542" s="19">
        <f t="shared" si="16"/>
        <v>0</v>
      </c>
      <c r="O542" s="19">
        <f t="shared" si="17"/>
        <v>0</v>
      </c>
      <c r="P542" s="1" t="s">
        <v>24</v>
      </c>
    </row>
    <row r="543" spans="1:16" x14ac:dyDescent="0.25">
      <c r="A543" s="31" t="s">
        <v>160</v>
      </c>
      <c r="B543" s="31" t="s">
        <v>1608</v>
      </c>
      <c r="C543" s="31" t="s">
        <v>1609</v>
      </c>
      <c r="D543" s="31" t="s">
        <v>1610</v>
      </c>
      <c r="E543" s="31" t="s">
        <v>28</v>
      </c>
      <c r="F543" s="20" t="s">
        <v>16</v>
      </c>
      <c r="G543" s="1" t="s">
        <v>17</v>
      </c>
      <c r="H543" s="2">
        <v>1.1000000000000001</v>
      </c>
      <c r="I543" s="8">
        <v>1</v>
      </c>
      <c r="J543" s="34" t="s">
        <v>4781</v>
      </c>
      <c r="K543" s="1">
        <v>31.27</v>
      </c>
      <c r="L543" s="31"/>
      <c r="M543" s="2"/>
      <c r="N543" s="2">
        <f t="shared" si="16"/>
        <v>31.27</v>
      </c>
      <c r="O543" s="2">
        <f t="shared" si="17"/>
        <v>0.27919642857142857</v>
      </c>
      <c r="P543" s="1" t="s">
        <v>29</v>
      </c>
    </row>
    <row r="544" spans="1:16" x14ac:dyDescent="0.25">
      <c r="A544" s="33"/>
      <c r="B544" s="33"/>
      <c r="C544" s="33"/>
      <c r="D544" s="33"/>
      <c r="E544" s="33"/>
      <c r="F544" s="20" t="s">
        <v>16</v>
      </c>
      <c r="G544" s="1" t="s">
        <v>14</v>
      </c>
      <c r="H544" s="2">
        <v>0</v>
      </c>
      <c r="I544" s="8">
        <v>1</v>
      </c>
      <c r="J544" s="35"/>
      <c r="K544" s="1"/>
      <c r="L544" s="33"/>
      <c r="M544" s="2"/>
      <c r="N544" s="19">
        <f t="shared" si="16"/>
        <v>0</v>
      </c>
      <c r="O544" s="19">
        <f t="shared" si="17"/>
        <v>0</v>
      </c>
      <c r="P544" s="1" t="s">
        <v>24</v>
      </c>
    </row>
    <row r="545" spans="1:16" x14ac:dyDescent="0.25">
      <c r="A545" s="31" t="s">
        <v>160</v>
      </c>
      <c r="B545" s="31" t="s">
        <v>1611</v>
      </c>
      <c r="C545" s="31" t="s">
        <v>1612</v>
      </c>
      <c r="D545" s="31" t="s">
        <v>1613</v>
      </c>
      <c r="E545" s="31" t="s">
        <v>28</v>
      </c>
      <c r="F545" s="20" t="s">
        <v>16</v>
      </c>
      <c r="G545" s="1" t="s">
        <v>17</v>
      </c>
      <c r="H545" s="2">
        <v>1.1000000000000001</v>
      </c>
      <c r="I545" s="8">
        <v>3</v>
      </c>
      <c r="J545" s="34" t="s">
        <v>4781</v>
      </c>
      <c r="K545" s="1">
        <v>31.27</v>
      </c>
      <c r="L545" s="20" t="s">
        <v>4318</v>
      </c>
      <c r="M545" s="2">
        <v>204.768</v>
      </c>
      <c r="N545" s="2">
        <f t="shared" si="16"/>
        <v>236.03800000000001</v>
      </c>
      <c r="O545" s="2">
        <f t="shared" si="17"/>
        <v>2.1074821428571431</v>
      </c>
      <c r="P545" s="1" t="s">
        <v>71</v>
      </c>
    </row>
    <row r="546" spans="1:16" x14ac:dyDescent="0.25">
      <c r="A546" s="33"/>
      <c r="B546" s="33"/>
      <c r="C546" s="33"/>
      <c r="D546" s="33"/>
      <c r="E546" s="33"/>
      <c r="F546" s="20" t="s">
        <v>16</v>
      </c>
      <c r="G546" s="1" t="s">
        <v>14</v>
      </c>
      <c r="H546" s="2">
        <v>0</v>
      </c>
      <c r="I546" s="8">
        <v>1</v>
      </c>
      <c r="J546" s="35"/>
      <c r="K546" s="1"/>
      <c r="L546" s="20"/>
      <c r="M546" s="2"/>
      <c r="N546" s="19">
        <f t="shared" si="16"/>
        <v>0</v>
      </c>
      <c r="O546" s="19">
        <f t="shared" si="17"/>
        <v>0</v>
      </c>
      <c r="P546" s="1" t="s">
        <v>24</v>
      </c>
    </row>
    <row r="547" spans="1:16" x14ac:dyDescent="0.25">
      <c r="A547" s="20" t="s">
        <v>160</v>
      </c>
      <c r="B547" s="20" t="s">
        <v>1614</v>
      </c>
      <c r="C547" s="20" t="s">
        <v>1615</v>
      </c>
      <c r="D547" s="20" t="s">
        <v>1616</v>
      </c>
      <c r="E547" s="20" t="s">
        <v>28</v>
      </c>
      <c r="F547" s="20" t="s">
        <v>16</v>
      </c>
      <c r="G547" s="1" t="s">
        <v>17</v>
      </c>
      <c r="H547" s="2">
        <v>1.1000000000000001</v>
      </c>
      <c r="I547" s="8">
        <v>3</v>
      </c>
      <c r="J547" s="29" t="s">
        <v>4781</v>
      </c>
      <c r="K547" s="1">
        <v>31.27</v>
      </c>
      <c r="L547" s="20" t="s">
        <v>4319</v>
      </c>
      <c r="M547" s="2">
        <v>95.591999999999999</v>
      </c>
      <c r="N547" s="2">
        <f t="shared" si="16"/>
        <v>126.86199999999999</v>
      </c>
      <c r="O547" s="2">
        <f t="shared" si="17"/>
        <v>1.1326964285714285</v>
      </c>
      <c r="P547" s="1" t="s">
        <v>71</v>
      </c>
    </row>
    <row r="548" spans="1:16" x14ac:dyDescent="0.25">
      <c r="A548" s="20" t="s">
        <v>160</v>
      </c>
      <c r="B548" s="20" t="s">
        <v>1617</v>
      </c>
      <c r="C548" s="20" t="s">
        <v>1618</v>
      </c>
      <c r="D548" s="20" t="s">
        <v>1619</v>
      </c>
      <c r="E548" s="20" t="s">
        <v>15</v>
      </c>
      <c r="F548" s="20" t="s">
        <v>16</v>
      </c>
      <c r="G548" s="1" t="s">
        <v>17</v>
      </c>
      <c r="H548" s="2">
        <v>1.1000000000000001</v>
      </c>
      <c r="I548" s="8">
        <v>1</v>
      </c>
      <c r="J548" s="29"/>
      <c r="K548" s="1"/>
      <c r="L548" s="20" t="s">
        <v>4360</v>
      </c>
      <c r="M548" s="2">
        <v>14.496</v>
      </c>
      <c r="N548" s="2">
        <f t="shared" ref="N548:N611" si="18">K548+M548</f>
        <v>14.496</v>
      </c>
      <c r="O548" s="2">
        <f t="shared" si="17"/>
        <v>0.12942857142857142</v>
      </c>
      <c r="P548" s="1" t="s">
        <v>24</v>
      </c>
    </row>
    <row r="549" spans="1:16" x14ac:dyDescent="0.25">
      <c r="A549" s="31" t="s">
        <v>160</v>
      </c>
      <c r="B549" s="31" t="s">
        <v>1620</v>
      </c>
      <c r="C549" s="31" t="s">
        <v>1621</v>
      </c>
      <c r="D549" s="31" t="s">
        <v>1622</v>
      </c>
      <c r="E549" s="31" t="s">
        <v>28</v>
      </c>
      <c r="F549" s="20" t="s">
        <v>16</v>
      </c>
      <c r="G549" s="1" t="s">
        <v>17</v>
      </c>
      <c r="H549" s="2">
        <v>1.1000000000000001</v>
      </c>
      <c r="I549" s="8">
        <v>4</v>
      </c>
      <c r="J549" s="34" t="s">
        <v>4781</v>
      </c>
      <c r="K549" s="1">
        <v>31.27</v>
      </c>
      <c r="L549" s="31"/>
      <c r="M549" s="2"/>
      <c r="N549" s="2">
        <f t="shared" si="18"/>
        <v>31.27</v>
      </c>
      <c r="O549" s="2">
        <f t="shared" si="17"/>
        <v>0.27919642857142857</v>
      </c>
      <c r="P549" s="1" t="s">
        <v>1403</v>
      </c>
    </row>
    <row r="550" spans="1:16" x14ac:dyDescent="0.25">
      <c r="A550" s="33"/>
      <c r="B550" s="33"/>
      <c r="C550" s="33"/>
      <c r="D550" s="33"/>
      <c r="E550" s="33"/>
      <c r="F550" s="20" t="s">
        <v>16</v>
      </c>
      <c r="G550" s="1" t="s">
        <v>14</v>
      </c>
      <c r="H550" s="2">
        <v>0</v>
      </c>
      <c r="I550" s="8">
        <v>1</v>
      </c>
      <c r="J550" s="35"/>
      <c r="K550" s="1"/>
      <c r="L550" s="33"/>
      <c r="M550" s="2"/>
      <c r="N550" s="19">
        <f t="shared" si="18"/>
        <v>0</v>
      </c>
      <c r="O550" s="19">
        <f t="shared" si="17"/>
        <v>0</v>
      </c>
      <c r="P550" s="1" t="s">
        <v>12</v>
      </c>
    </row>
    <row r="551" spans="1:16" x14ac:dyDescent="0.25">
      <c r="A551" s="31" t="s">
        <v>160</v>
      </c>
      <c r="B551" s="31" t="s">
        <v>1623</v>
      </c>
      <c r="C551" s="31" t="s">
        <v>1624</v>
      </c>
      <c r="D551" s="31" t="s">
        <v>1625</v>
      </c>
      <c r="E551" s="31" t="s">
        <v>28</v>
      </c>
      <c r="F551" s="20" t="s">
        <v>16</v>
      </c>
      <c r="G551" s="1" t="s">
        <v>17</v>
      </c>
      <c r="H551" s="2">
        <v>1.1000000000000001</v>
      </c>
      <c r="I551" s="8">
        <v>4</v>
      </c>
      <c r="J551" s="34" t="s">
        <v>4781</v>
      </c>
      <c r="K551" s="1">
        <v>31.27</v>
      </c>
      <c r="L551" s="31"/>
      <c r="M551" s="2"/>
      <c r="N551" s="2">
        <f t="shared" si="18"/>
        <v>31.27</v>
      </c>
      <c r="O551" s="2">
        <f t="shared" si="17"/>
        <v>0.27919642857142857</v>
      </c>
      <c r="P551" s="1" t="s">
        <v>1403</v>
      </c>
    </row>
    <row r="552" spans="1:16" x14ac:dyDescent="0.25">
      <c r="A552" s="33"/>
      <c r="B552" s="33"/>
      <c r="C552" s="33"/>
      <c r="D552" s="33"/>
      <c r="E552" s="33"/>
      <c r="F552" s="20" t="s">
        <v>16</v>
      </c>
      <c r="G552" s="1" t="s">
        <v>14</v>
      </c>
      <c r="H552" s="2">
        <v>0</v>
      </c>
      <c r="I552" s="8">
        <v>1</v>
      </c>
      <c r="J552" s="35"/>
      <c r="K552" s="1"/>
      <c r="L552" s="33"/>
      <c r="M552" s="2"/>
      <c r="N552" s="19">
        <f t="shared" si="18"/>
        <v>0</v>
      </c>
      <c r="O552" s="19">
        <f t="shared" si="17"/>
        <v>0</v>
      </c>
      <c r="P552" s="1" t="s">
        <v>24</v>
      </c>
    </row>
    <row r="553" spans="1:16" x14ac:dyDescent="0.25">
      <c r="A553" s="20" t="s">
        <v>160</v>
      </c>
      <c r="B553" s="20" t="s">
        <v>1626</v>
      </c>
      <c r="C553" s="20" t="s">
        <v>1627</v>
      </c>
      <c r="D553" s="20" t="s">
        <v>1628</v>
      </c>
      <c r="E553" s="20" t="s">
        <v>15</v>
      </c>
      <c r="F553" s="20" t="s">
        <v>16</v>
      </c>
      <c r="G553" s="1" t="s">
        <v>17</v>
      </c>
      <c r="H553" s="2">
        <v>1.1000000000000001</v>
      </c>
      <c r="I553" s="8">
        <v>1</v>
      </c>
      <c r="J553" s="29"/>
      <c r="K553" s="1"/>
      <c r="L553" s="20" t="s">
        <v>4782</v>
      </c>
      <c r="M553" s="2"/>
      <c r="N553" s="19">
        <f t="shared" si="18"/>
        <v>0</v>
      </c>
      <c r="O553" s="19">
        <f t="shared" si="17"/>
        <v>0</v>
      </c>
      <c r="P553" s="1" t="s">
        <v>12</v>
      </c>
    </row>
    <row r="554" spans="1:16" x14ac:dyDescent="0.25">
      <c r="A554" s="20" t="s">
        <v>160</v>
      </c>
      <c r="B554" s="20" t="s">
        <v>1629</v>
      </c>
      <c r="C554" s="20" t="s">
        <v>1630</v>
      </c>
      <c r="D554" s="20" t="s">
        <v>1631</v>
      </c>
      <c r="E554" s="20" t="s">
        <v>20</v>
      </c>
      <c r="F554" s="20" t="s">
        <v>16</v>
      </c>
      <c r="G554" s="1" t="s">
        <v>17</v>
      </c>
      <c r="H554" s="2">
        <v>1.1000000000000001</v>
      </c>
      <c r="I554" s="8">
        <v>3</v>
      </c>
      <c r="J554" s="29"/>
      <c r="K554" s="1"/>
      <c r="L554" s="20" t="s">
        <v>4782</v>
      </c>
      <c r="M554" s="2"/>
      <c r="N554" s="19">
        <f t="shared" si="18"/>
        <v>0</v>
      </c>
      <c r="O554" s="19">
        <f t="shared" si="17"/>
        <v>0</v>
      </c>
      <c r="P554" s="1" t="s">
        <v>112</v>
      </c>
    </row>
    <row r="555" spans="1:16" x14ac:dyDescent="0.25">
      <c r="A555" s="20" t="s">
        <v>160</v>
      </c>
      <c r="B555" s="20" t="s">
        <v>1635</v>
      </c>
      <c r="C555" s="20" t="s">
        <v>1636</v>
      </c>
      <c r="D555" s="20" t="s">
        <v>1637</v>
      </c>
      <c r="E555" s="20" t="s">
        <v>28</v>
      </c>
      <c r="F555" s="20" t="s">
        <v>16</v>
      </c>
      <c r="G555" s="1" t="s">
        <v>14</v>
      </c>
      <c r="H555" s="2">
        <v>0</v>
      </c>
      <c r="I555" s="8">
        <v>1</v>
      </c>
      <c r="J555" s="29" t="s">
        <v>4752</v>
      </c>
      <c r="K555" s="1"/>
      <c r="L555" s="20"/>
      <c r="M555" s="2"/>
      <c r="N555" s="19">
        <f t="shared" si="18"/>
        <v>0</v>
      </c>
      <c r="O555" s="19">
        <f t="shared" si="17"/>
        <v>0</v>
      </c>
      <c r="P555" s="1" t="s">
        <v>24</v>
      </c>
    </row>
    <row r="556" spans="1:16" x14ac:dyDescent="0.25">
      <c r="A556" s="20" t="s">
        <v>160</v>
      </c>
      <c r="B556" s="20" t="s">
        <v>1641</v>
      </c>
      <c r="C556" s="20" t="s">
        <v>1642</v>
      </c>
      <c r="D556" s="20" t="s">
        <v>1643</v>
      </c>
      <c r="E556" s="20" t="s">
        <v>20</v>
      </c>
      <c r="F556" s="20" t="s">
        <v>16</v>
      </c>
      <c r="G556" s="1" t="s">
        <v>17</v>
      </c>
      <c r="H556" s="2">
        <v>1.1000000000000001</v>
      </c>
      <c r="I556" s="8">
        <v>1</v>
      </c>
      <c r="J556" s="29"/>
      <c r="K556" s="1"/>
      <c r="L556" s="20" t="s">
        <v>4376</v>
      </c>
      <c r="M556" s="2">
        <v>12</v>
      </c>
      <c r="N556" s="2">
        <f t="shared" si="18"/>
        <v>12</v>
      </c>
      <c r="O556" s="2">
        <f t="shared" si="17"/>
        <v>0.10714285714285714</v>
      </c>
      <c r="P556" s="1" t="s">
        <v>184</v>
      </c>
    </row>
    <row r="557" spans="1:16" x14ac:dyDescent="0.25">
      <c r="A557" s="20" t="s">
        <v>160</v>
      </c>
      <c r="B557" s="20" t="s">
        <v>1644</v>
      </c>
      <c r="C557" s="20" t="s">
        <v>1645</v>
      </c>
      <c r="D557" s="20" t="s">
        <v>1646</v>
      </c>
      <c r="E557" s="20" t="s">
        <v>28</v>
      </c>
      <c r="F557" s="20" t="s">
        <v>16</v>
      </c>
      <c r="G557" s="1" t="s">
        <v>14</v>
      </c>
      <c r="H557" s="2">
        <v>0</v>
      </c>
      <c r="I557" s="8">
        <v>1</v>
      </c>
      <c r="J557" s="29" t="s">
        <v>4554</v>
      </c>
      <c r="K557" s="1"/>
      <c r="L557" s="20"/>
      <c r="M557" s="2"/>
      <c r="N557" s="19">
        <f t="shared" si="18"/>
        <v>0</v>
      </c>
      <c r="O557" s="19">
        <f t="shared" si="17"/>
        <v>0</v>
      </c>
      <c r="P557" s="1" t="s">
        <v>24</v>
      </c>
    </row>
    <row r="558" spans="1:16" x14ac:dyDescent="0.25">
      <c r="A558" s="20" t="s">
        <v>160</v>
      </c>
      <c r="B558" s="20" t="s">
        <v>1650</v>
      </c>
      <c r="C558" s="20" t="s">
        <v>1651</v>
      </c>
      <c r="D558" s="20" t="s">
        <v>1652</v>
      </c>
      <c r="E558" s="20" t="s">
        <v>28</v>
      </c>
      <c r="F558" s="20" t="s">
        <v>16</v>
      </c>
      <c r="G558" s="1" t="s">
        <v>14</v>
      </c>
      <c r="H558" s="2">
        <v>0</v>
      </c>
      <c r="I558" s="8">
        <v>1</v>
      </c>
      <c r="J558" s="29" t="s">
        <v>4554</v>
      </c>
      <c r="K558" s="1"/>
      <c r="L558" s="20"/>
      <c r="M558" s="2"/>
      <c r="N558" s="19">
        <f t="shared" si="18"/>
        <v>0</v>
      </c>
      <c r="O558" s="19">
        <f t="shared" si="17"/>
        <v>0</v>
      </c>
      <c r="P558" s="1" t="s">
        <v>24</v>
      </c>
    </row>
    <row r="559" spans="1:16" x14ac:dyDescent="0.25">
      <c r="A559" s="20" t="s">
        <v>160</v>
      </c>
      <c r="B559" s="20" t="s">
        <v>1653</v>
      </c>
      <c r="C559" s="20" t="s">
        <v>1654</v>
      </c>
      <c r="D559" s="20" t="s">
        <v>1655</v>
      </c>
      <c r="E559" s="20" t="s">
        <v>127</v>
      </c>
      <c r="F559" s="20" t="s">
        <v>16</v>
      </c>
      <c r="G559" s="1" t="s">
        <v>105</v>
      </c>
      <c r="H559" s="2">
        <v>8</v>
      </c>
      <c r="I559" s="8">
        <v>0</v>
      </c>
      <c r="J559" s="29"/>
      <c r="K559" s="1"/>
      <c r="L559" s="20" t="s">
        <v>4572</v>
      </c>
      <c r="M559" s="2">
        <v>0</v>
      </c>
      <c r="N559" s="19">
        <f t="shared" si="18"/>
        <v>0</v>
      </c>
      <c r="O559" s="19">
        <f t="shared" si="17"/>
        <v>0</v>
      </c>
      <c r="P559" s="1" t="s">
        <v>10</v>
      </c>
    </row>
    <row r="560" spans="1:16" x14ac:dyDescent="0.25">
      <c r="A560" s="20" t="s">
        <v>160</v>
      </c>
      <c r="B560" s="20" t="s">
        <v>1656</v>
      </c>
      <c r="C560" s="20" t="s">
        <v>1657</v>
      </c>
      <c r="D560" s="20" t="s">
        <v>1658</v>
      </c>
      <c r="E560" s="20" t="s">
        <v>15</v>
      </c>
      <c r="F560" s="20" t="s">
        <v>16</v>
      </c>
      <c r="G560" s="1" t="s">
        <v>17</v>
      </c>
      <c r="H560" s="2">
        <v>1.1000000000000001</v>
      </c>
      <c r="I560" s="8">
        <v>2</v>
      </c>
      <c r="J560" s="29"/>
      <c r="K560" s="1"/>
      <c r="L560" s="20" t="s">
        <v>4361</v>
      </c>
      <c r="M560" s="2">
        <v>82.884</v>
      </c>
      <c r="N560" s="2">
        <f t="shared" si="18"/>
        <v>82.884</v>
      </c>
      <c r="O560" s="2">
        <f t="shared" si="17"/>
        <v>0.74003571428571424</v>
      </c>
      <c r="P560" s="1" t="s">
        <v>101</v>
      </c>
    </row>
    <row r="561" spans="1:16" x14ac:dyDescent="0.25">
      <c r="A561" s="20" t="s">
        <v>160</v>
      </c>
      <c r="B561" s="20" t="s">
        <v>1659</v>
      </c>
      <c r="C561" s="20" t="s">
        <v>1660</v>
      </c>
      <c r="D561" s="20" t="s">
        <v>1661</v>
      </c>
      <c r="E561" s="20" t="s">
        <v>15</v>
      </c>
      <c r="F561" s="20" t="s">
        <v>16</v>
      </c>
      <c r="G561" s="1" t="s">
        <v>17</v>
      </c>
      <c r="H561" s="2">
        <v>1.1000000000000001</v>
      </c>
      <c r="I561" s="8">
        <v>1</v>
      </c>
      <c r="J561" s="29"/>
      <c r="K561" s="1"/>
      <c r="L561" s="20" t="s">
        <v>4573</v>
      </c>
      <c r="M561" s="2">
        <v>37.5</v>
      </c>
      <c r="N561" s="2">
        <f t="shared" si="18"/>
        <v>37.5</v>
      </c>
      <c r="O561" s="2">
        <f t="shared" si="17"/>
        <v>0.33482142857142855</v>
      </c>
      <c r="P561" s="1" t="s">
        <v>12</v>
      </c>
    </row>
    <row r="562" spans="1:16" x14ac:dyDescent="0.25">
      <c r="A562" s="31" t="s">
        <v>160</v>
      </c>
      <c r="B562" s="31" t="s">
        <v>1666</v>
      </c>
      <c r="C562" s="31" t="s">
        <v>1667</v>
      </c>
      <c r="D562" s="31" t="s">
        <v>1668</v>
      </c>
      <c r="E562" s="31" t="s">
        <v>15</v>
      </c>
      <c r="F562" s="20" t="s">
        <v>16</v>
      </c>
      <c r="G562" s="1" t="s">
        <v>105</v>
      </c>
      <c r="H562" s="2">
        <v>8</v>
      </c>
      <c r="I562" s="8">
        <v>0</v>
      </c>
      <c r="J562" s="34"/>
      <c r="K562" s="1"/>
      <c r="L562" s="31" t="s">
        <v>4574</v>
      </c>
      <c r="M562" s="2"/>
      <c r="N562" s="19">
        <f t="shared" si="18"/>
        <v>0</v>
      </c>
      <c r="O562" s="19">
        <f t="shared" si="17"/>
        <v>0</v>
      </c>
      <c r="P562" s="1" t="s">
        <v>10</v>
      </c>
    </row>
    <row r="563" spans="1:16" x14ac:dyDescent="0.25">
      <c r="A563" s="33"/>
      <c r="B563" s="33"/>
      <c r="C563" s="33"/>
      <c r="D563" s="33"/>
      <c r="E563" s="33"/>
      <c r="F563" s="20" t="s">
        <v>16</v>
      </c>
      <c r="G563" s="1" t="s">
        <v>17</v>
      </c>
      <c r="H563" s="2">
        <v>1.1000000000000001</v>
      </c>
      <c r="I563" s="8">
        <v>2</v>
      </c>
      <c r="J563" s="35"/>
      <c r="K563" s="1"/>
      <c r="L563" s="33"/>
      <c r="M563" s="2"/>
      <c r="N563" s="19">
        <f t="shared" si="18"/>
        <v>0</v>
      </c>
      <c r="O563" s="19">
        <f t="shared" si="17"/>
        <v>0</v>
      </c>
      <c r="P563" s="1" t="s">
        <v>22</v>
      </c>
    </row>
    <row r="564" spans="1:16" x14ac:dyDescent="0.25">
      <c r="A564" s="20" t="s">
        <v>160</v>
      </c>
      <c r="B564" s="20" t="s">
        <v>1669</v>
      </c>
      <c r="C564" s="20" t="s">
        <v>1670</v>
      </c>
      <c r="D564" s="20" t="s">
        <v>1671</v>
      </c>
      <c r="E564" s="20" t="s">
        <v>15</v>
      </c>
      <c r="F564" s="20" t="s">
        <v>16</v>
      </c>
      <c r="G564" s="1" t="s">
        <v>17</v>
      </c>
      <c r="H564" s="2">
        <v>1.1000000000000001</v>
      </c>
      <c r="I564" s="8">
        <v>2</v>
      </c>
      <c r="J564" s="29"/>
      <c r="K564" s="1"/>
      <c r="L564" s="20" t="s">
        <v>4575</v>
      </c>
      <c r="M564" s="2"/>
      <c r="N564" s="19">
        <f t="shared" si="18"/>
        <v>0</v>
      </c>
      <c r="O564" s="19">
        <f t="shared" si="17"/>
        <v>0</v>
      </c>
      <c r="P564" s="1" t="s">
        <v>22</v>
      </c>
    </row>
    <row r="565" spans="1:16" x14ac:dyDescent="0.25">
      <c r="A565" s="20" t="s">
        <v>160</v>
      </c>
      <c r="B565" s="20" t="s">
        <v>1672</v>
      </c>
      <c r="C565" s="20" t="s">
        <v>1673</v>
      </c>
      <c r="D565" s="20" t="s">
        <v>1674</v>
      </c>
      <c r="E565" s="20" t="s">
        <v>127</v>
      </c>
      <c r="F565" s="20" t="s">
        <v>16</v>
      </c>
      <c r="G565" s="1" t="s">
        <v>17</v>
      </c>
      <c r="H565" s="2">
        <v>1.1000000000000001</v>
      </c>
      <c r="I565" s="8">
        <v>5</v>
      </c>
      <c r="J565" s="29"/>
      <c r="K565" s="1"/>
      <c r="L565" s="20" t="s">
        <v>4362</v>
      </c>
      <c r="M565" s="2">
        <v>81.695999999999998</v>
      </c>
      <c r="N565" s="2">
        <f t="shared" si="18"/>
        <v>81.695999999999998</v>
      </c>
      <c r="O565" s="2">
        <f t="shared" si="17"/>
        <v>0.72942857142857143</v>
      </c>
      <c r="P565" s="1" t="s">
        <v>78</v>
      </c>
    </row>
    <row r="566" spans="1:16" x14ac:dyDescent="0.25">
      <c r="A566" s="20" t="s">
        <v>160</v>
      </c>
      <c r="B566" s="20" t="s">
        <v>1675</v>
      </c>
      <c r="C566" s="20" t="s">
        <v>1676</v>
      </c>
      <c r="D566" s="20" t="s">
        <v>1677</v>
      </c>
      <c r="E566" s="20" t="s">
        <v>15</v>
      </c>
      <c r="F566" s="20" t="s">
        <v>16</v>
      </c>
      <c r="G566" s="1" t="s">
        <v>17</v>
      </c>
      <c r="H566" s="2">
        <v>1.1000000000000001</v>
      </c>
      <c r="I566" s="8">
        <v>8</v>
      </c>
      <c r="J566" s="29"/>
      <c r="K566" s="1"/>
      <c r="L566" s="20" t="s">
        <v>4576</v>
      </c>
      <c r="M566" s="2">
        <v>42</v>
      </c>
      <c r="N566" s="2">
        <f t="shared" si="18"/>
        <v>42</v>
      </c>
      <c r="O566" s="2">
        <f t="shared" si="17"/>
        <v>0.375</v>
      </c>
      <c r="P566" s="1" t="s">
        <v>128</v>
      </c>
    </row>
    <row r="567" spans="1:16" x14ac:dyDescent="0.25">
      <c r="A567" s="20" t="s">
        <v>160</v>
      </c>
      <c r="B567" s="20" t="s">
        <v>1678</v>
      </c>
      <c r="C567" s="20" t="s">
        <v>1679</v>
      </c>
      <c r="D567" s="20" t="s">
        <v>1680</v>
      </c>
      <c r="E567" s="20" t="s">
        <v>28</v>
      </c>
      <c r="F567" s="20" t="s">
        <v>16</v>
      </c>
      <c r="G567" s="1" t="s">
        <v>14</v>
      </c>
      <c r="H567" s="2">
        <v>0</v>
      </c>
      <c r="I567" s="8">
        <v>1</v>
      </c>
      <c r="J567" s="29" t="s">
        <v>4752</v>
      </c>
      <c r="K567" s="1"/>
      <c r="L567" s="20"/>
      <c r="M567" s="2"/>
      <c r="N567" s="19">
        <f t="shared" si="18"/>
        <v>0</v>
      </c>
      <c r="O567" s="19">
        <f t="shared" si="17"/>
        <v>0</v>
      </c>
      <c r="P567" s="1" t="s">
        <v>24</v>
      </c>
    </row>
    <row r="568" spans="1:16" x14ac:dyDescent="0.25">
      <c r="A568" s="20" t="s">
        <v>160</v>
      </c>
      <c r="B568" s="20" t="s">
        <v>1684</v>
      </c>
      <c r="C568" s="20" t="s">
        <v>1685</v>
      </c>
      <c r="D568" s="20" t="s">
        <v>1686</v>
      </c>
      <c r="E568" s="20" t="s">
        <v>15</v>
      </c>
      <c r="F568" s="20" t="s">
        <v>16</v>
      </c>
      <c r="G568" s="1" t="s">
        <v>17</v>
      </c>
      <c r="H568" s="2">
        <v>1.1000000000000001</v>
      </c>
      <c r="I568" s="8">
        <v>2</v>
      </c>
      <c r="J568" s="29"/>
      <c r="K568" s="1"/>
      <c r="L568" s="20" t="s">
        <v>4783</v>
      </c>
      <c r="M568" s="2">
        <v>52.5</v>
      </c>
      <c r="N568" s="2">
        <f t="shared" si="18"/>
        <v>52.5</v>
      </c>
      <c r="O568" s="2">
        <f t="shared" si="17"/>
        <v>0.46875</v>
      </c>
      <c r="P568" s="1" t="s">
        <v>22</v>
      </c>
    </row>
    <row r="569" spans="1:16" x14ac:dyDescent="0.25">
      <c r="A569" s="20" t="s">
        <v>160</v>
      </c>
      <c r="B569" s="20" t="s">
        <v>1687</v>
      </c>
      <c r="C569" s="20" t="s">
        <v>1688</v>
      </c>
      <c r="D569" s="20" t="s">
        <v>1689</v>
      </c>
      <c r="E569" s="20" t="s">
        <v>15</v>
      </c>
      <c r="F569" s="20" t="s">
        <v>16</v>
      </c>
      <c r="G569" s="1" t="s">
        <v>17</v>
      </c>
      <c r="H569" s="2">
        <v>1.1000000000000001</v>
      </c>
      <c r="I569" s="8">
        <v>2</v>
      </c>
      <c r="J569" s="29"/>
      <c r="K569" s="1"/>
      <c r="L569" s="20" t="s">
        <v>4363</v>
      </c>
      <c r="M569" s="2">
        <v>46.5</v>
      </c>
      <c r="N569" s="2">
        <f t="shared" si="18"/>
        <v>46.5</v>
      </c>
      <c r="O569" s="2">
        <f t="shared" si="17"/>
        <v>0.41517857142857145</v>
      </c>
      <c r="P569" s="1" t="s">
        <v>22</v>
      </c>
    </row>
    <row r="570" spans="1:16" x14ac:dyDescent="0.25">
      <c r="A570" s="31" t="s">
        <v>160</v>
      </c>
      <c r="B570" s="31" t="s">
        <v>1699</v>
      </c>
      <c r="C570" s="31" t="s">
        <v>1700</v>
      </c>
      <c r="D570" s="31" t="s">
        <v>1701</v>
      </c>
      <c r="E570" s="31" t="s">
        <v>15</v>
      </c>
      <c r="F570" s="20" t="s">
        <v>16</v>
      </c>
      <c r="G570" s="1" t="s">
        <v>17</v>
      </c>
      <c r="H570" s="2">
        <v>1.1000000000000001</v>
      </c>
      <c r="I570" s="8">
        <v>5</v>
      </c>
      <c r="J570" s="34"/>
      <c r="K570" s="1"/>
      <c r="L570" s="31" t="s">
        <v>4577</v>
      </c>
      <c r="M570" s="2"/>
      <c r="N570" s="19">
        <f t="shared" si="18"/>
        <v>0</v>
      </c>
      <c r="O570" s="19">
        <f t="shared" si="17"/>
        <v>0</v>
      </c>
      <c r="P570" s="1" t="s">
        <v>78</v>
      </c>
    </row>
    <row r="571" spans="1:16" x14ac:dyDescent="0.25">
      <c r="A571" s="33"/>
      <c r="B571" s="33"/>
      <c r="C571" s="33"/>
      <c r="D571" s="33"/>
      <c r="E571" s="33"/>
      <c r="F571" s="20" t="s">
        <v>16</v>
      </c>
      <c r="G571" s="1" t="s">
        <v>14</v>
      </c>
      <c r="H571" s="2">
        <v>0</v>
      </c>
      <c r="I571" s="8">
        <v>1</v>
      </c>
      <c r="J571" s="35"/>
      <c r="K571" s="1"/>
      <c r="L571" s="33"/>
      <c r="M571" s="2">
        <v>0</v>
      </c>
      <c r="N571" s="19">
        <f t="shared" si="18"/>
        <v>0</v>
      </c>
      <c r="O571" s="19">
        <f t="shared" si="17"/>
        <v>0</v>
      </c>
      <c r="P571" s="1" t="s">
        <v>12</v>
      </c>
    </row>
    <row r="572" spans="1:16" x14ac:dyDescent="0.25">
      <c r="A572" s="20" t="s">
        <v>160</v>
      </c>
      <c r="B572" s="20" t="s">
        <v>1708</v>
      </c>
      <c r="C572" s="20" t="s">
        <v>1709</v>
      </c>
      <c r="D572" s="20" t="s">
        <v>1710</v>
      </c>
      <c r="E572" s="20" t="s">
        <v>15</v>
      </c>
      <c r="F572" s="20" t="s">
        <v>16</v>
      </c>
      <c r="G572" s="1" t="s">
        <v>17</v>
      </c>
      <c r="H572" s="2">
        <v>1.1000000000000001</v>
      </c>
      <c r="I572" s="8">
        <v>3</v>
      </c>
      <c r="J572" s="29"/>
      <c r="K572" s="1"/>
      <c r="L572" s="20" t="s">
        <v>4579</v>
      </c>
      <c r="M572" s="2">
        <v>8.7959999999999994</v>
      </c>
      <c r="N572" s="2">
        <f t="shared" si="18"/>
        <v>8.7959999999999994</v>
      </c>
      <c r="O572" s="2">
        <f t="shared" si="17"/>
        <v>7.8535714285714278E-2</v>
      </c>
      <c r="P572" s="1" t="s">
        <v>77</v>
      </c>
    </row>
    <row r="573" spans="1:16" x14ac:dyDescent="0.25">
      <c r="A573" s="20" t="s">
        <v>160</v>
      </c>
      <c r="B573" s="20" t="s">
        <v>1714</v>
      </c>
      <c r="C573" s="20" t="s">
        <v>1715</v>
      </c>
      <c r="D573" s="20" t="s">
        <v>1716</v>
      </c>
      <c r="E573" s="20" t="s">
        <v>15</v>
      </c>
      <c r="F573" s="20" t="s">
        <v>16</v>
      </c>
      <c r="G573" s="1" t="s">
        <v>17</v>
      </c>
      <c r="H573" s="2">
        <v>1.1000000000000001</v>
      </c>
      <c r="I573" s="8">
        <v>1</v>
      </c>
      <c r="J573" s="29"/>
      <c r="K573" s="1"/>
      <c r="L573" s="20" t="s">
        <v>4580</v>
      </c>
      <c r="M573" s="2">
        <v>207.684</v>
      </c>
      <c r="N573" s="2">
        <f t="shared" si="18"/>
        <v>207.684</v>
      </c>
      <c r="O573" s="2">
        <f t="shared" si="17"/>
        <v>1.8543214285714285</v>
      </c>
      <c r="P573" s="1" t="s">
        <v>99</v>
      </c>
    </row>
    <row r="574" spans="1:16" x14ac:dyDescent="0.25">
      <c r="A574" s="20" t="s">
        <v>160</v>
      </c>
      <c r="B574" s="20" t="s">
        <v>1717</v>
      </c>
      <c r="C574" s="20" t="s">
        <v>1718</v>
      </c>
      <c r="D574" s="20" t="s">
        <v>1719</v>
      </c>
      <c r="E574" s="20" t="s">
        <v>15</v>
      </c>
      <c r="F574" s="20" t="s">
        <v>16</v>
      </c>
      <c r="G574" s="1" t="s">
        <v>17</v>
      </c>
      <c r="H574" s="2">
        <v>1.1000000000000001</v>
      </c>
      <c r="I574" s="8">
        <v>1</v>
      </c>
      <c r="J574" s="29"/>
      <c r="K574" s="1"/>
      <c r="L574" s="20" t="s">
        <v>4180</v>
      </c>
      <c r="M574" s="2">
        <v>266.62799999999999</v>
      </c>
      <c r="N574" s="2">
        <f t="shared" si="18"/>
        <v>266.62799999999999</v>
      </c>
      <c r="O574" s="2">
        <f t="shared" si="17"/>
        <v>2.3806071428571429</v>
      </c>
      <c r="P574" s="1" t="s">
        <v>38</v>
      </c>
    </row>
    <row r="575" spans="1:16" x14ac:dyDescent="0.25">
      <c r="A575" s="31" t="s">
        <v>160</v>
      </c>
      <c r="B575" s="31" t="s">
        <v>1720</v>
      </c>
      <c r="C575" s="31" t="s">
        <v>1721</v>
      </c>
      <c r="D575" s="31" t="s">
        <v>1722</v>
      </c>
      <c r="E575" s="31" t="s">
        <v>43</v>
      </c>
      <c r="F575" s="20" t="s">
        <v>130</v>
      </c>
      <c r="G575" s="1" t="s">
        <v>14</v>
      </c>
      <c r="H575" s="2">
        <v>0</v>
      </c>
      <c r="I575" s="8">
        <v>1</v>
      </c>
      <c r="J575" s="34" t="s">
        <v>4434</v>
      </c>
      <c r="K575" s="1"/>
      <c r="L575" s="31"/>
      <c r="M575" s="2"/>
      <c r="N575" s="19">
        <f t="shared" si="18"/>
        <v>0</v>
      </c>
      <c r="O575" s="19">
        <f t="shared" si="17"/>
        <v>0</v>
      </c>
      <c r="P575" s="1" t="s">
        <v>12</v>
      </c>
    </row>
    <row r="576" spans="1:16" x14ac:dyDescent="0.25">
      <c r="A576" s="32"/>
      <c r="B576" s="32"/>
      <c r="C576" s="32"/>
      <c r="D576" s="32"/>
      <c r="E576" s="32"/>
      <c r="F576" s="20" t="s">
        <v>16</v>
      </c>
      <c r="G576" s="1" t="s">
        <v>17</v>
      </c>
      <c r="H576" s="2">
        <v>1.1000000000000001</v>
      </c>
      <c r="I576" s="8">
        <v>5</v>
      </c>
      <c r="J576" s="36"/>
      <c r="K576" s="1">
        <v>984.12</v>
      </c>
      <c r="L576" s="32"/>
      <c r="M576" s="2"/>
      <c r="N576" s="2">
        <f t="shared" si="18"/>
        <v>984.12</v>
      </c>
      <c r="O576" s="2">
        <f t="shared" si="17"/>
        <v>8.7867857142857151</v>
      </c>
      <c r="P576" s="1" t="s">
        <v>153</v>
      </c>
    </row>
    <row r="577" spans="1:16" x14ac:dyDescent="0.25">
      <c r="A577" s="32"/>
      <c r="B577" s="32"/>
      <c r="C577" s="32"/>
      <c r="D577" s="32"/>
      <c r="E577" s="32"/>
      <c r="F577" s="20" t="s">
        <v>16</v>
      </c>
      <c r="G577" s="1" t="s">
        <v>14</v>
      </c>
      <c r="H577" s="2">
        <v>0</v>
      </c>
      <c r="I577" s="8">
        <v>1</v>
      </c>
      <c r="J577" s="36"/>
      <c r="K577" s="1"/>
      <c r="L577" s="32"/>
      <c r="M577" s="2"/>
      <c r="N577" s="19">
        <f t="shared" si="18"/>
        <v>0</v>
      </c>
      <c r="O577" s="19">
        <f t="shared" si="17"/>
        <v>0</v>
      </c>
      <c r="P577" s="1" t="s">
        <v>24</v>
      </c>
    </row>
    <row r="578" spans="1:16" x14ac:dyDescent="0.25">
      <c r="A578" s="33"/>
      <c r="B578" s="33"/>
      <c r="C578" s="33"/>
      <c r="D578" s="33"/>
      <c r="E578" s="33"/>
      <c r="F578" s="20" t="s">
        <v>16</v>
      </c>
      <c r="G578" s="1" t="s">
        <v>135</v>
      </c>
      <c r="H578" s="2">
        <v>0.1</v>
      </c>
      <c r="I578" s="8">
        <v>1</v>
      </c>
      <c r="J578" s="35"/>
      <c r="K578" s="1"/>
      <c r="L578" s="33"/>
      <c r="M578" s="2"/>
      <c r="N578" s="19">
        <f t="shared" si="18"/>
        <v>0</v>
      </c>
      <c r="O578" s="19">
        <f t="shared" si="17"/>
        <v>0</v>
      </c>
      <c r="P578" s="1" t="s">
        <v>12</v>
      </c>
    </row>
    <row r="579" spans="1:16" x14ac:dyDescent="0.25">
      <c r="A579" s="31" t="s">
        <v>160</v>
      </c>
      <c r="B579" s="31" t="s">
        <v>1723</v>
      </c>
      <c r="C579" s="31" t="s">
        <v>1724</v>
      </c>
      <c r="D579" s="31" t="s">
        <v>1725</v>
      </c>
      <c r="E579" s="31" t="s">
        <v>43</v>
      </c>
      <c r="F579" s="20" t="s">
        <v>130</v>
      </c>
      <c r="G579" s="1" t="s">
        <v>14</v>
      </c>
      <c r="H579" s="2">
        <v>0</v>
      </c>
      <c r="I579" s="8">
        <v>1</v>
      </c>
      <c r="J579" s="34" t="s">
        <v>4335</v>
      </c>
      <c r="K579" s="1"/>
      <c r="L579" s="31"/>
      <c r="M579" s="2"/>
      <c r="N579" s="19">
        <f t="shared" si="18"/>
        <v>0</v>
      </c>
      <c r="O579" s="19">
        <f t="shared" ref="O579:O642" si="19">N579/112</f>
        <v>0</v>
      </c>
      <c r="P579" s="1" t="s">
        <v>12</v>
      </c>
    </row>
    <row r="580" spans="1:16" x14ac:dyDescent="0.25">
      <c r="A580" s="32"/>
      <c r="B580" s="32"/>
      <c r="C580" s="32"/>
      <c r="D580" s="32"/>
      <c r="E580" s="32"/>
      <c r="F580" s="20" t="s">
        <v>16</v>
      </c>
      <c r="G580" s="1" t="s">
        <v>17</v>
      </c>
      <c r="H580" s="2">
        <v>1.1000000000000001</v>
      </c>
      <c r="I580" s="8">
        <v>5</v>
      </c>
      <c r="J580" s="36"/>
      <c r="K580" s="1">
        <v>2185.36</v>
      </c>
      <c r="L580" s="32"/>
      <c r="M580" s="2"/>
      <c r="N580" s="2">
        <f t="shared" si="18"/>
        <v>2185.36</v>
      </c>
      <c r="O580" s="2">
        <f t="shared" si="19"/>
        <v>19.512142857142859</v>
      </c>
      <c r="P580" s="1" t="s">
        <v>153</v>
      </c>
    </row>
    <row r="581" spans="1:16" x14ac:dyDescent="0.25">
      <c r="A581" s="32"/>
      <c r="B581" s="32"/>
      <c r="C581" s="32"/>
      <c r="D581" s="32"/>
      <c r="E581" s="32"/>
      <c r="F581" s="20" t="s">
        <v>16</v>
      </c>
      <c r="G581" s="1" t="s">
        <v>14</v>
      </c>
      <c r="H581" s="2">
        <v>0</v>
      </c>
      <c r="I581" s="8">
        <v>1</v>
      </c>
      <c r="J581" s="36"/>
      <c r="K581" s="1"/>
      <c r="L581" s="32"/>
      <c r="M581" s="2"/>
      <c r="N581" s="19">
        <f t="shared" si="18"/>
        <v>0</v>
      </c>
      <c r="O581" s="19">
        <f t="shared" si="19"/>
        <v>0</v>
      </c>
      <c r="P581" s="1" t="s">
        <v>24</v>
      </c>
    </row>
    <row r="582" spans="1:16" x14ac:dyDescent="0.25">
      <c r="A582" s="33"/>
      <c r="B582" s="33"/>
      <c r="C582" s="33"/>
      <c r="D582" s="33"/>
      <c r="E582" s="33"/>
      <c r="F582" s="20" t="s">
        <v>16</v>
      </c>
      <c r="G582" s="1" t="s">
        <v>135</v>
      </c>
      <c r="H582" s="2">
        <v>0.1</v>
      </c>
      <c r="I582" s="8">
        <v>1</v>
      </c>
      <c r="J582" s="35"/>
      <c r="K582" s="1"/>
      <c r="L582" s="33"/>
      <c r="M582" s="2"/>
      <c r="N582" s="19">
        <f t="shared" si="18"/>
        <v>0</v>
      </c>
      <c r="O582" s="19">
        <f t="shared" si="19"/>
        <v>0</v>
      </c>
      <c r="P582" s="1" t="s">
        <v>12</v>
      </c>
    </row>
    <row r="583" spans="1:16" x14ac:dyDescent="0.25">
      <c r="A583" s="31" t="s">
        <v>160</v>
      </c>
      <c r="B583" s="31" t="s">
        <v>1726</v>
      </c>
      <c r="C583" s="31" t="s">
        <v>1727</v>
      </c>
      <c r="D583" s="31" t="s">
        <v>1728</v>
      </c>
      <c r="E583" s="31" t="s">
        <v>43</v>
      </c>
      <c r="F583" s="20" t="s">
        <v>130</v>
      </c>
      <c r="G583" s="1" t="s">
        <v>14</v>
      </c>
      <c r="H583" s="2">
        <v>0</v>
      </c>
      <c r="I583" s="8">
        <v>1</v>
      </c>
      <c r="J583" s="34" t="s">
        <v>4365</v>
      </c>
      <c r="K583" s="1"/>
      <c r="L583" s="31"/>
      <c r="M583" s="2"/>
      <c r="N583" s="19">
        <f t="shared" si="18"/>
        <v>0</v>
      </c>
      <c r="O583" s="19">
        <f t="shared" si="19"/>
        <v>0</v>
      </c>
      <c r="P583" s="1" t="s">
        <v>12</v>
      </c>
    </row>
    <row r="584" spans="1:16" x14ac:dyDescent="0.25">
      <c r="A584" s="32"/>
      <c r="B584" s="32"/>
      <c r="C584" s="32"/>
      <c r="D584" s="32"/>
      <c r="E584" s="32"/>
      <c r="F584" s="20" t="s">
        <v>16</v>
      </c>
      <c r="G584" s="1" t="s">
        <v>17</v>
      </c>
      <c r="H584" s="2">
        <v>1.1000000000000001</v>
      </c>
      <c r="I584" s="8">
        <v>8</v>
      </c>
      <c r="J584" s="36"/>
      <c r="K584" s="1">
        <v>587.64</v>
      </c>
      <c r="L584" s="32"/>
      <c r="M584" s="2"/>
      <c r="N584" s="2">
        <f t="shared" si="18"/>
        <v>587.64</v>
      </c>
      <c r="O584" s="2">
        <f t="shared" si="19"/>
        <v>5.2467857142857142</v>
      </c>
      <c r="P584" s="1" t="s">
        <v>161</v>
      </c>
    </row>
    <row r="585" spans="1:16" x14ac:dyDescent="0.25">
      <c r="A585" s="32"/>
      <c r="B585" s="32"/>
      <c r="C585" s="32"/>
      <c r="D585" s="32"/>
      <c r="E585" s="32"/>
      <c r="F585" s="20" t="s">
        <v>16</v>
      </c>
      <c r="G585" s="1" t="s">
        <v>14</v>
      </c>
      <c r="H585" s="2">
        <v>0</v>
      </c>
      <c r="I585" s="8">
        <v>1</v>
      </c>
      <c r="J585" s="36"/>
      <c r="K585" s="1"/>
      <c r="L585" s="32"/>
      <c r="M585" s="2"/>
      <c r="N585" s="19">
        <f t="shared" si="18"/>
        <v>0</v>
      </c>
      <c r="O585" s="19">
        <f t="shared" si="19"/>
        <v>0</v>
      </c>
      <c r="P585" s="1" t="s">
        <v>24</v>
      </c>
    </row>
    <row r="586" spans="1:16" x14ac:dyDescent="0.25">
      <c r="A586" s="33"/>
      <c r="B586" s="33"/>
      <c r="C586" s="33"/>
      <c r="D586" s="33"/>
      <c r="E586" s="33"/>
      <c r="F586" s="20" t="s">
        <v>16</v>
      </c>
      <c r="G586" s="1" t="s">
        <v>135</v>
      </c>
      <c r="H586" s="2">
        <v>0.1</v>
      </c>
      <c r="I586" s="8">
        <v>1</v>
      </c>
      <c r="J586" s="35"/>
      <c r="K586" s="1"/>
      <c r="L586" s="33"/>
      <c r="M586" s="2"/>
      <c r="N586" s="19">
        <f t="shared" si="18"/>
        <v>0</v>
      </c>
      <c r="O586" s="19">
        <f t="shared" si="19"/>
        <v>0</v>
      </c>
      <c r="P586" s="1" t="s">
        <v>12</v>
      </c>
    </row>
    <row r="587" spans="1:16" x14ac:dyDescent="0.25">
      <c r="A587" s="31" t="s">
        <v>160</v>
      </c>
      <c r="B587" s="31" t="s">
        <v>1729</v>
      </c>
      <c r="C587" s="31" t="s">
        <v>1730</v>
      </c>
      <c r="D587" s="31" t="s">
        <v>1731</v>
      </c>
      <c r="E587" s="31" t="s">
        <v>43</v>
      </c>
      <c r="F587" s="20" t="s">
        <v>130</v>
      </c>
      <c r="G587" s="1" t="s">
        <v>14</v>
      </c>
      <c r="H587" s="2">
        <v>0</v>
      </c>
      <c r="I587" s="8">
        <v>1</v>
      </c>
      <c r="J587" s="34" t="s">
        <v>4366</v>
      </c>
      <c r="K587" s="1"/>
      <c r="L587" s="20"/>
      <c r="M587" s="2"/>
      <c r="N587" s="19">
        <f t="shared" si="18"/>
        <v>0</v>
      </c>
      <c r="O587" s="19">
        <f t="shared" si="19"/>
        <v>0</v>
      </c>
      <c r="P587" s="1" t="s">
        <v>12</v>
      </c>
    </row>
    <row r="588" spans="1:16" x14ac:dyDescent="0.25">
      <c r="A588" s="32"/>
      <c r="B588" s="32"/>
      <c r="C588" s="32"/>
      <c r="D588" s="32"/>
      <c r="E588" s="32"/>
      <c r="F588" s="20" t="s">
        <v>16</v>
      </c>
      <c r="G588" s="1" t="s">
        <v>17</v>
      </c>
      <c r="H588" s="2">
        <v>1.1000000000000001</v>
      </c>
      <c r="I588" s="8">
        <v>6</v>
      </c>
      <c r="J588" s="36"/>
      <c r="K588" s="1">
        <v>147.26400000000001</v>
      </c>
      <c r="L588" s="31" t="s">
        <v>4242</v>
      </c>
      <c r="M588" s="2">
        <f>42.924</f>
        <v>42.923999999999999</v>
      </c>
      <c r="N588" s="2">
        <f t="shared" si="18"/>
        <v>190.18800000000002</v>
      </c>
      <c r="O588" s="2">
        <f t="shared" si="19"/>
        <v>1.698107142857143</v>
      </c>
      <c r="P588" s="1" t="s">
        <v>154</v>
      </c>
    </row>
    <row r="589" spans="1:16" x14ac:dyDescent="0.25">
      <c r="A589" s="33"/>
      <c r="B589" s="33"/>
      <c r="C589" s="33"/>
      <c r="D589" s="33"/>
      <c r="E589" s="33"/>
      <c r="F589" s="20" t="s">
        <v>16</v>
      </c>
      <c r="G589" s="1" t="s">
        <v>14</v>
      </c>
      <c r="H589" s="2">
        <v>0</v>
      </c>
      <c r="I589" s="8">
        <v>1</v>
      </c>
      <c r="J589" s="35"/>
      <c r="K589" s="1"/>
      <c r="L589" s="33"/>
      <c r="M589" s="2"/>
      <c r="N589" s="19">
        <f t="shared" si="18"/>
        <v>0</v>
      </c>
      <c r="O589" s="19">
        <f t="shared" si="19"/>
        <v>0</v>
      </c>
      <c r="P589" s="1" t="s">
        <v>24</v>
      </c>
    </row>
    <row r="590" spans="1:16" x14ac:dyDescent="0.25">
      <c r="A590" s="20" t="s">
        <v>160</v>
      </c>
      <c r="B590" s="20" t="s">
        <v>1732</v>
      </c>
      <c r="C590" s="20" t="s">
        <v>1733</v>
      </c>
      <c r="D590" s="20" t="s">
        <v>1734</v>
      </c>
      <c r="E590" s="20" t="s">
        <v>15</v>
      </c>
      <c r="F590" s="20" t="s">
        <v>16</v>
      </c>
      <c r="G590" s="1" t="s">
        <v>98</v>
      </c>
      <c r="H590" s="2">
        <v>0.66</v>
      </c>
      <c r="I590" s="8">
        <v>2</v>
      </c>
      <c r="J590" s="29"/>
      <c r="K590" s="1"/>
      <c r="L590" s="20" t="s">
        <v>4327</v>
      </c>
      <c r="M590" s="2">
        <v>265.09500000000003</v>
      </c>
      <c r="N590" s="2">
        <f t="shared" si="18"/>
        <v>265.09500000000003</v>
      </c>
      <c r="O590" s="2">
        <f t="shared" si="19"/>
        <v>2.3669196428571433</v>
      </c>
      <c r="P590" s="1" t="s">
        <v>55</v>
      </c>
    </row>
    <row r="591" spans="1:16" x14ac:dyDescent="0.25">
      <c r="A591" s="31" t="s">
        <v>160</v>
      </c>
      <c r="B591" s="31" t="s">
        <v>1735</v>
      </c>
      <c r="C591" s="31" t="s">
        <v>1736</v>
      </c>
      <c r="D591" s="31" t="s">
        <v>1737</v>
      </c>
      <c r="E591" s="31" t="s">
        <v>43</v>
      </c>
      <c r="F591" s="20" t="s">
        <v>130</v>
      </c>
      <c r="G591" s="1" t="s">
        <v>14</v>
      </c>
      <c r="H591" s="2">
        <v>0</v>
      </c>
      <c r="I591" s="8">
        <v>1</v>
      </c>
      <c r="J591" s="34" t="s">
        <v>4434</v>
      </c>
      <c r="K591" s="1"/>
      <c r="L591" s="31"/>
      <c r="M591" s="2"/>
      <c r="N591" s="19">
        <f t="shared" si="18"/>
        <v>0</v>
      </c>
      <c r="O591" s="19">
        <f t="shared" si="19"/>
        <v>0</v>
      </c>
      <c r="P591" s="1" t="s">
        <v>12</v>
      </c>
    </row>
    <row r="592" spans="1:16" x14ac:dyDescent="0.25">
      <c r="A592" s="32"/>
      <c r="B592" s="32"/>
      <c r="C592" s="32"/>
      <c r="D592" s="32"/>
      <c r="E592" s="32"/>
      <c r="F592" s="20" t="s">
        <v>16</v>
      </c>
      <c r="G592" s="1" t="s">
        <v>17</v>
      </c>
      <c r="H592" s="2">
        <v>1.1000000000000001</v>
      </c>
      <c r="I592" s="8">
        <v>3</v>
      </c>
      <c r="J592" s="36"/>
      <c r="K592" s="1">
        <v>1180</v>
      </c>
      <c r="L592" s="32"/>
      <c r="M592" s="2"/>
      <c r="N592" s="2">
        <f t="shared" si="18"/>
        <v>1180</v>
      </c>
      <c r="O592" s="2">
        <f t="shared" si="19"/>
        <v>10.535714285714286</v>
      </c>
      <c r="P592" s="1" t="s">
        <v>134</v>
      </c>
    </row>
    <row r="593" spans="1:16" x14ac:dyDescent="0.25">
      <c r="A593" s="33"/>
      <c r="B593" s="33"/>
      <c r="C593" s="33"/>
      <c r="D593" s="33"/>
      <c r="E593" s="33"/>
      <c r="F593" s="20" t="s">
        <v>16</v>
      </c>
      <c r="G593" s="1" t="s">
        <v>14</v>
      </c>
      <c r="H593" s="2">
        <v>0</v>
      </c>
      <c r="I593" s="8">
        <v>1</v>
      </c>
      <c r="J593" s="35"/>
      <c r="K593" s="1"/>
      <c r="L593" s="33"/>
      <c r="M593" s="2"/>
      <c r="N593" s="19">
        <f t="shared" si="18"/>
        <v>0</v>
      </c>
      <c r="O593" s="19">
        <f t="shared" si="19"/>
        <v>0</v>
      </c>
      <c r="P593" s="1" t="s">
        <v>24</v>
      </c>
    </row>
    <row r="594" spans="1:16" x14ac:dyDescent="0.25">
      <c r="A594" s="31" t="s">
        <v>160</v>
      </c>
      <c r="B594" s="31" t="s">
        <v>1738</v>
      </c>
      <c r="C594" s="31" t="s">
        <v>1739</v>
      </c>
      <c r="D594" s="31" t="s">
        <v>1740</v>
      </c>
      <c r="E594" s="31" t="s">
        <v>43</v>
      </c>
      <c r="F594" s="20" t="s">
        <v>16</v>
      </c>
      <c r="G594" s="1" t="s">
        <v>17</v>
      </c>
      <c r="H594" s="2">
        <v>1.1000000000000001</v>
      </c>
      <c r="I594" s="8">
        <v>2</v>
      </c>
      <c r="J594" s="34" t="s">
        <v>4367</v>
      </c>
      <c r="K594" s="1">
        <v>403.56</v>
      </c>
      <c r="L594" s="31"/>
      <c r="M594" s="2"/>
      <c r="N594" s="2">
        <f t="shared" si="18"/>
        <v>403.56</v>
      </c>
      <c r="O594" s="2">
        <f t="shared" si="19"/>
        <v>3.6032142857142859</v>
      </c>
      <c r="P594" s="1" t="s">
        <v>116</v>
      </c>
    </row>
    <row r="595" spans="1:16" x14ac:dyDescent="0.25">
      <c r="A595" s="33"/>
      <c r="B595" s="33"/>
      <c r="C595" s="33"/>
      <c r="D595" s="33"/>
      <c r="E595" s="33"/>
      <c r="F595" s="20" t="s">
        <v>16</v>
      </c>
      <c r="G595" s="1" t="s">
        <v>14</v>
      </c>
      <c r="H595" s="2">
        <v>0</v>
      </c>
      <c r="I595" s="8">
        <v>1</v>
      </c>
      <c r="J595" s="35"/>
      <c r="K595" s="1"/>
      <c r="L595" s="33"/>
      <c r="M595" s="2"/>
      <c r="N595" s="19">
        <f t="shared" si="18"/>
        <v>0</v>
      </c>
      <c r="O595" s="19">
        <f t="shared" si="19"/>
        <v>0</v>
      </c>
      <c r="P595" s="1" t="s">
        <v>24</v>
      </c>
    </row>
    <row r="596" spans="1:16" x14ac:dyDescent="0.25">
      <c r="A596" s="20" t="s">
        <v>160</v>
      </c>
      <c r="B596" s="20" t="s">
        <v>1741</v>
      </c>
      <c r="C596" s="20" t="s">
        <v>1742</v>
      </c>
      <c r="D596" s="20" t="s">
        <v>1743</v>
      </c>
      <c r="E596" s="20" t="s">
        <v>15</v>
      </c>
      <c r="F596" s="20" t="s">
        <v>16</v>
      </c>
      <c r="G596" s="1" t="s">
        <v>17</v>
      </c>
      <c r="H596" s="2">
        <v>1.1000000000000001</v>
      </c>
      <c r="I596" s="8">
        <v>1</v>
      </c>
      <c r="J596" s="29"/>
      <c r="K596" s="1"/>
      <c r="L596" s="20" t="s">
        <v>4328</v>
      </c>
      <c r="M596" s="2">
        <v>541.78</v>
      </c>
      <c r="N596" s="2">
        <f t="shared" si="18"/>
        <v>541.78</v>
      </c>
      <c r="O596" s="2">
        <f t="shared" si="19"/>
        <v>4.8373214285714283</v>
      </c>
      <c r="P596" s="1" t="s">
        <v>171</v>
      </c>
    </row>
    <row r="597" spans="1:16" x14ac:dyDescent="0.25">
      <c r="A597" s="20" t="s">
        <v>160</v>
      </c>
      <c r="B597" s="20" t="s">
        <v>1744</v>
      </c>
      <c r="C597" s="20" t="s">
        <v>1745</v>
      </c>
      <c r="D597" s="20" t="s">
        <v>1746</v>
      </c>
      <c r="E597" s="20" t="s">
        <v>15</v>
      </c>
      <c r="F597" s="20" t="s">
        <v>16</v>
      </c>
      <c r="G597" s="1" t="s">
        <v>95</v>
      </c>
      <c r="H597" s="2">
        <v>0.77</v>
      </c>
      <c r="I597" s="8">
        <v>3</v>
      </c>
      <c r="J597" s="29"/>
      <c r="K597" s="1"/>
      <c r="L597" s="20" t="s">
        <v>4333</v>
      </c>
      <c r="M597" s="2">
        <v>37.5</v>
      </c>
      <c r="N597" s="2">
        <f t="shared" si="18"/>
        <v>37.5</v>
      </c>
      <c r="O597" s="2">
        <f t="shared" si="19"/>
        <v>0.33482142857142855</v>
      </c>
      <c r="P597" s="1" t="s">
        <v>77</v>
      </c>
    </row>
    <row r="598" spans="1:16" x14ac:dyDescent="0.25">
      <c r="A598" s="31" t="s">
        <v>160</v>
      </c>
      <c r="B598" s="31" t="s">
        <v>1747</v>
      </c>
      <c r="C598" s="31" t="s">
        <v>1748</v>
      </c>
      <c r="D598" s="31" t="s">
        <v>1749</v>
      </c>
      <c r="E598" s="31" t="s">
        <v>43</v>
      </c>
      <c r="F598" s="20" t="s">
        <v>130</v>
      </c>
      <c r="G598" s="1" t="s">
        <v>14</v>
      </c>
      <c r="H598" s="2">
        <v>0</v>
      </c>
      <c r="I598" s="8">
        <v>0</v>
      </c>
      <c r="J598" s="34" t="s">
        <v>4434</v>
      </c>
      <c r="K598" s="1"/>
      <c r="L598" s="31"/>
      <c r="M598" s="2"/>
      <c r="N598" s="19">
        <f t="shared" si="18"/>
        <v>0</v>
      </c>
      <c r="O598" s="19">
        <f t="shared" si="19"/>
        <v>0</v>
      </c>
      <c r="P598" s="1" t="s">
        <v>10</v>
      </c>
    </row>
    <row r="599" spans="1:16" x14ac:dyDescent="0.25">
      <c r="A599" s="32"/>
      <c r="B599" s="32"/>
      <c r="C599" s="32"/>
      <c r="D599" s="32"/>
      <c r="E599" s="32"/>
      <c r="F599" s="20" t="s">
        <v>16</v>
      </c>
      <c r="G599" s="1" t="s">
        <v>17</v>
      </c>
      <c r="H599" s="2">
        <v>1.1000000000000001</v>
      </c>
      <c r="I599" s="8">
        <v>2</v>
      </c>
      <c r="J599" s="36"/>
      <c r="K599" s="1">
        <v>568.76</v>
      </c>
      <c r="L599" s="32"/>
      <c r="M599" s="2"/>
      <c r="N599" s="2">
        <f t="shared" si="18"/>
        <v>568.76</v>
      </c>
      <c r="O599" s="2">
        <f t="shared" si="19"/>
        <v>5.078214285714286</v>
      </c>
      <c r="P599" s="1" t="s">
        <v>116</v>
      </c>
    </row>
    <row r="600" spans="1:16" x14ac:dyDescent="0.25">
      <c r="A600" s="33"/>
      <c r="B600" s="33"/>
      <c r="C600" s="33"/>
      <c r="D600" s="33"/>
      <c r="E600" s="33"/>
      <c r="F600" s="20" t="s">
        <v>16</v>
      </c>
      <c r="G600" s="1" t="s">
        <v>14</v>
      </c>
      <c r="H600" s="2">
        <v>0</v>
      </c>
      <c r="I600" s="8">
        <v>1</v>
      </c>
      <c r="J600" s="35"/>
      <c r="K600" s="1"/>
      <c r="L600" s="33"/>
      <c r="M600" s="2"/>
      <c r="N600" s="19">
        <f t="shared" si="18"/>
        <v>0</v>
      </c>
      <c r="O600" s="19">
        <f t="shared" si="19"/>
        <v>0</v>
      </c>
      <c r="P600" s="1" t="s">
        <v>24</v>
      </c>
    </row>
    <row r="601" spans="1:16" x14ac:dyDescent="0.25">
      <c r="A601" s="31" t="s">
        <v>160</v>
      </c>
      <c r="B601" s="31" t="s">
        <v>1750</v>
      </c>
      <c r="C601" s="31" t="s">
        <v>1751</v>
      </c>
      <c r="D601" s="31" t="s">
        <v>1752</v>
      </c>
      <c r="E601" s="31" t="s">
        <v>43</v>
      </c>
      <c r="F601" s="20" t="s">
        <v>16</v>
      </c>
      <c r="G601" s="1" t="s">
        <v>17</v>
      </c>
      <c r="H601" s="2">
        <v>1.1000000000000001</v>
      </c>
      <c r="I601" s="8">
        <v>10</v>
      </c>
      <c r="J601" s="34" t="s">
        <v>4581</v>
      </c>
      <c r="K601" s="1">
        <v>1373.52</v>
      </c>
      <c r="L601" s="20" t="s">
        <v>4243</v>
      </c>
      <c r="M601" s="2">
        <f>41.16+118.5+17.4</f>
        <v>177.06</v>
      </c>
      <c r="N601" s="2">
        <f t="shared" si="18"/>
        <v>1550.58</v>
      </c>
      <c r="O601" s="2">
        <f t="shared" si="19"/>
        <v>13.844464285714285</v>
      </c>
      <c r="P601" s="1" t="s">
        <v>164</v>
      </c>
    </row>
    <row r="602" spans="1:16" x14ac:dyDescent="0.25">
      <c r="A602" s="33"/>
      <c r="B602" s="33"/>
      <c r="C602" s="33"/>
      <c r="D602" s="33"/>
      <c r="E602" s="33"/>
      <c r="F602" s="20" t="s">
        <v>16</v>
      </c>
      <c r="G602" s="1" t="s">
        <v>14</v>
      </c>
      <c r="H602" s="2">
        <v>0</v>
      </c>
      <c r="I602" s="8">
        <v>1</v>
      </c>
      <c r="J602" s="35"/>
      <c r="K602" s="1"/>
      <c r="L602" s="20"/>
      <c r="M602" s="2"/>
      <c r="N602" s="19">
        <f t="shared" si="18"/>
        <v>0</v>
      </c>
      <c r="O602" s="19">
        <f t="shared" si="19"/>
        <v>0</v>
      </c>
      <c r="P602" s="1" t="s">
        <v>24</v>
      </c>
    </row>
    <row r="603" spans="1:16" x14ac:dyDescent="0.25">
      <c r="A603" s="31" t="s">
        <v>160</v>
      </c>
      <c r="B603" s="31" t="s">
        <v>1753</v>
      </c>
      <c r="C603" s="31" t="s">
        <v>1754</v>
      </c>
      <c r="D603" s="31" t="s">
        <v>1755</v>
      </c>
      <c r="E603" s="31" t="s">
        <v>43</v>
      </c>
      <c r="F603" s="20" t="s">
        <v>130</v>
      </c>
      <c r="G603" s="1" t="s">
        <v>14</v>
      </c>
      <c r="H603" s="2">
        <v>0</v>
      </c>
      <c r="I603" s="8">
        <v>0</v>
      </c>
      <c r="J603" s="34" t="s">
        <v>4434</v>
      </c>
      <c r="K603" s="1"/>
      <c r="L603" s="20" t="s">
        <v>4244</v>
      </c>
      <c r="M603" s="2">
        <f>5.016+66.816</f>
        <v>71.832000000000008</v>
      </c>
      <c r="N603" s="2">
        <f t="shared" si="18"/>
        <v>71.832000000000008</v>
      </c>
      <c r="O603" s="2">
        <f t="shared" si="19"/>
        <v>0.64135714285714296</v>
      </c>
      <c r="P603" s="1" t="s">
        <v>10</v>
      </c>
    </row>
    <row r="604" spans="1:16" x14ac:dyDescent="0.25">
      <c r="A604" s="32"/>
      <c r="B604" s="32"/>
      <c r="C604" s="32"/>
      <c r="D604" s="32"/>
      <c r="E604" s="32"/>
      <c r="F604" s="20" t="s">
        <v>16</v>
      </c>
      <c r="G604" s="1" t="s">
        <v>17</v>
      </c>
      <c r="H604" s="2">
        <v>1.1000000000000001</v>
      </c>
      <c r="I604" s="8">
        <v>3</v>
      </c>
      <c r="J604" s="36"/>
      <c r="K604" s="1">
        <v>783.52</v>
      </c>
      <c r="L604" s="31"/>
      <c r="M604" s="2"/>
      <c r="N604" s="2">
        <f t="shared" si="18"/>
        <v>783.52</v>
      </c>
      <c r="O604" s="2">
        <f t="shared" si="19"/>
        <v>6.9957142857142856</v>
      </c>
      <c r="P604" s="1" t="s">
        <v>34</v>
      </c>
    </row>
    <row r="605" spans="1:16" x14ac:dyDescent="0.25">
      <c r="A605" s="32"/>
      <c r="B605" s="32"/>
      <c r="C605" s="32"/>
      <c r="D605" s="32"/>
      <c r="E605" s="32"/>
      <c r="F605" s="20" t="s">
        <v>16</v>
      </c>
      <c r="G605" s="1" t="s">
        <v>14</v>
      </c>
      <c r="H605" s="2">
        <v>0</v>
      </c>
      <c r="I605" s="8">
        <v>1</v>
      </c>
      <c r="J605" s="36"/>
      <c r="K605" s="1"/>
      <c r="L605" s="32"/>
      <c r="M605" s="2"/>
      <c r="N605" s="19">
        <f t="shared" si="18"/>
        <v>0</v>
      </c>
      <c r="O605" s="19">
        <f t="shared" si="19"/>
        <v>0</v>
      </c>
      <c r="P605" s="1" t="s">
        <v>24</v>
      </c>
    </row>
    <row r="606" spans="1:16" x14ac:dyDescent="0.25">
      <c r="A606" s="33"/>
      <c r="B606" s="33"/>
      <c r="C606" s="33"/>
      <c r="D606" s="33"/>
      <c r="E606" s="33"/>
      <c r="F606" s="20" t="s">
        <v>16</v>
      </c>
      <c r="G606" s="1" t="s">
        <v>135</v>
      </c>
      <c r="H606" s="2">
        <v>0.1</v>
      </c>
      <c r="I606" s="8">
        <v>1</v>
      </c>
      <c r="J606" s="35"/>
      <c r="K606" s="1"/>
      <c r="L606" s="33"/>
      <c r="M606" s="2"/>
      <c r="N606" s="19">
        <f t="shared" si="18"/>
        <v>0</v>
      </c>
      <c r="O606" s="19">
        <f t="shared" si="19"/>
        <v>0</v>
      </c>
      <c r="P606" s="1" t="s">
        <v>12</v>
      </c>
    </row>
    <row r="607" spans="1:16" x14ac:dyDescent="0.25">
      <c r="A607" s="31" t="s">
        <v>160</v>
      </c>
      <c r="B607" s="31" t="s">
        <v>1756</v>
      </c>
      <c r="C607" s="31" t="s">
        <v>1757</v>
      </c>
      <c r="D607" s="31" t="s">
        <v>1758</v>
      </c>
      <c r="E607" s="31" t="s">
        <v>43</v>
      </c>
      <c r="F607" s="20" t="s">
        <v>16</v>
      </c>
      <c r="G607" s="1" t="s">
        <v>17</v>
      </c>
      <c r="H607" s="2">
        <v>1.1000000000000001</v>
      </c>
      <c r="I607" s="8">
        <v>2</v>
      </c>
      <c r="J607" s="34" t="s">
        <v>4434</v>
      </c>
      <c r="K607" s="1">
        <v>920.4</v>
      </c>
      <c r="L607" s="31"/>
      <c r="M607" s="2"/>
      <c r="N607" s="2">
        <f t="shared" si="18"/>
        <v>920.4</v>
      </c>
      <c r="O607" s="2">
        <f t="shared" si="19"/>
        <v>8.2178571428571434</v>
      </c>
      <c r="P607" s="1" t="s">
        <v>116</v>
      </c>
    </row>
    <row r="608" spans="1:16" x14ac:dyDescent="0.25">
      <c r="A608" s="33"/>
      <c r="B608" s="33"/>
      <c r="C608" s="33"/>
      <c r="D608" s="33"/>
      <c r="E608" s="33"/>
      <c r="F608" s="20" t="s">
        <v>16</v>
      </c>
      <c r="G608" s="1" t="s">
        <v>14</v>
      </c>
      <c r="H608" s="2">
        <v>0</v>
      </c>
      <c r="I608" s="8">
        <v>1</v>
      </c>
      <c r="J608" s="35"/>
      <c r="K608" s="1"/>
      <c r="L608" s="33"/>
      <c r="M608" s="2"/>
      <c r="N608" s="19">
        <f t="shared" si="18"/>
        <v>0</v>
      </c>
      <c r="O608" s="19">
        <f t="shared" si="19"/>
        <v>0</v>
      </c>
      <c r="P608" s="1" t="s">
        <v>24</v>
      </c>
    </row>
    <row r="609" spans="1:16" x14ac:dyDescent="0.25">
      <c r="A609" s="31" t="s">
        <v>160</v>
      </c>
      <c r="B609" s="31" t="s">
        <v>1759</v>
      </c>
      <c r="C609" s="31" t="s">
        <v>1760</v>
      </c>
      <c r="D609" s="31" t="s">
        <v>1761</v>
      </c>
      <c r="E609" s="31" t="s">
        <v>43</v>
      </c>
      <c r="F609" s="20" t="s">
        <v>130</v>
      </c>
      <c r="G609" s="1" t="s">
        <v>14</v>
      </c>
      <c r="H609" s="2">
        <v>0</v>
      </c>
      <c r="I609" s="8">
        <v>1</v>
      </c>
      <c r="J609" s="34" t="s">
        <v>4434</v>
      </c>
      <c r="K609" s="1"/>
      <c r="L609" s="20"/>
      <c r="M609" s="2"/>
      <c r="N609" s="19">
        <f t="shared" si="18"/>
        <v>0</v>
      </c>
      <c r="O609" s="19">
        <f t="shared" si="19"/>
        <v>0</v>
      </c>
      <c r="P609" s="1" t="s">
        <v>12</v>
      </c>
    </row>
    <row r="610" spans="1:16" x14ac:dyDescent="0.25">
      <c r="A610" s="32"/>
      <c r="B610" s="32"/>
      <c r="C610" s="32"/>
      <c r="D610" s="32"/>
      <c r="E610" s="32"/>
      <c r="F610" s="20" t="s">
        <v>16</v>
      </c>
      <c r="G610" s="1" t="s">
        <v>17</v>
      </c>
      <c r="H610" s="2">
        <v>1.1000000000000001</v>
      </c>
      <c r="I610" s="8">
        <v>2</v>
      </c>
      <c r="J610" s="36"/>
      <c r="K610" s="1">
        <v>1062</v>
      </c>
      <c r="L610" s="31" t="s">
        <v>4245</v>
      </c>
      <c r="M610" s="2">
        <f>31.728+80.16</f>
        <v>111.88800000000001</v>
      </c>
      <c r="N610" s="2">
        <f t="shared" si="18"/>
        <v>1173.8879999999999</v>
      </c>
      <c r="O610" s="2">
        <f t="shared" si="19"/>
        <v>10.481142857142856</v>
      </c>
      <c r="P610" s="1" t="s">
        <v>116</v>
      </c>
    </row>
    <row r="611" spans="1:16" x14ac:dyDescent="0.25">
      <c r="A611" s="32"/>
      <c r="B611" s="32"/>
      <c r="C611" s="32"/>
      <c r="D611" s="32"/>
      <c r="E611" s="32"/>
      <c r="F611" s="20" t="s">
        <v>16</v>
      </c>
      <c r="G611" s="1" t="s">
        <v>14</v>
      </c>
      <c r="H611" s="2">
        <v>0</v>
      </c>
      <c r="I611" s="8">
        <v>1</v>
      </c>
      <c r="J611" s="36"/>
      <c r="K611" s="1"/>
      <c r="L611" s="32"/>
      <c r="M611" s="2"/>
      <c r="N611" s="19">
        <f t="shared" si="18"/>
        <v>0</v>
      </c>
      <c r="O611" s="19">
        <f t="shared" si="19"/>
        <v>0</v>
      </c>
      <c r="P611" s="1" t="s">
        <v>24</v>
      </c>
    </row>
    <row r="612" spans="1:16" x14ac:dyDescent="0.25">
      <c r="A612" s="33"/>
      <c r="B612" s="33"/>
      <c r="C612" s="33"/>
      <c r="D612" s="33"/>
      <c r="E612" s="33"/>
      <c r="F612" s="20" t="s">
        <v>16</v>
      </c>
      <c r="G612" s="1" t="s">
        <v>135</v>
      </c>
      <c r="H612" s="2">
        <v>0.1</v>
      </c>
      <c r="I612" s="8">
        <v>1</v>
      </c>
      <c r="J612" s="35"/>
      <c r="K612" s="1"/>
      <c r="L612" s="33"/>
      <c r="M612" s="2"/>
      <c r="N612" s="19">
        <f t="shared" ref="N612:N675" si="20">K612+M612</f>
        <v>0</v>
      </c>
      <c r="O612" s="19">
        <f t="shared" si="19"/>
        <v>0</v>
      </c>
      <c r="P612" s="1" t="s">
        <v>12</v>
      </c>
    </row>
    <row r="613" spans="1:16" x14ac:dyDescent="0.25">
      <c r="A613" s="20" t="s">
        <v>160</v>
      </c>
      <c r="B613" s="20" t="s">
        <v>1762</v>
      </c>
      <c r="C613" s="20" t="s">
        <v>1763</v>
      </c>
      <c r="D613" s="20" t="s">
        <v>1764</v>
      </c>
      <c r="E613" s="20" t="s">
        <v>127</v>
      </c>
      <c r="F613" s="20" t="s">
        <v>16</v>
      </c>
      <c r="G613" s="1" t="s">
        <v>105</v>
      </c>
      <c r="H613" s="2">
        <v>8</v>
      </c>
      <c r="I613" s="8">
        <v>2</v>
      </c>
      <c r="J613" s="29"/>
      <c r="K613" s="1"/>
      <c r="L613" s="20" t="s">
        <v>4338</v>
      </c>
      <c r="M613" s="2">
        <v>585.57600000000002</v>
      </c>
      <c r="N613" s="2">
        <f t="shared" si="20"/>
        <v>585.57600000000002</v>
      </c>
      <c r="O613" s="2">
        <f t="shared" si="19"/>
        <v>5.2283571428571429</v>
      </c>
      <c r="P613" s="1" t="s">
        <v>22</v>
      </c>
    </row>
    <row r="614" spans="1:16" x14ac:dyDescent="0.25">
      <c r="A614" s="20" t="s">
        <v>160</v>
      </c>
      <c r="B614" s="20" t="s">
        <v>1765</v>
      </c>
      <c r="C614" s="20" t="s">
        <v>1766</v>
      </c>
      <c r="D614" s="20" t="s">
        <v>1767</v>
      </c>
      <c r="E614" s="20" t="s">
        <v>127</v>
      </c>
      <c r="F614" s="20" t="s">
        <v>16</v>
      </c>
      <c r="G614" s="1" t="s">
        <v>105</v>
      </c>
      <c r="H614" s="2">
        <v>8</v>
      </c>
      <c r="I614" s="8">
        <v>1</v>
      </c>
      <c r="J614" s="29"/>
      <c r="K614" s="1"/>
      <c r="L614" s="20" t="s">
        <v>4338</v>
      </c>
      <c r="M614" s="2">
        <v>0</v>
      </c>
      <c r="N614" s="19">
        <f t="shared" si="20"/>
        <v>0</v>
      </c>
      <c r="O614" s="19">
        <f t="shared" si="19"/>
        <v>0</v>
      </c>
      <c r="P614" s="1" t="s">
        <v>12</v>
      </c>
    </row>
    <row r="615" spans="1:16" x14ac:dyDescent="0.25">
      <c r="A615" s="20" t="s">
        <v>160</v>
      </c>
      <c r="B615" s="20" t="s">
        <v>1768</v>
      </c>
      <c r="C615" s="20" t="s">
        <v>1769</v>
      </c>
      <c r="D615" s="20" t="s">
        <v>1770</v>
      </c>
      <c r="E615" s="20" t="s">
        <v>127</v>
      </c>
      <c r="F615" s="20" t="s">
        <v>16</v>
      </c>
      <c r="G615" s="1" t="s">
        <v>105</v>
      </c>
      <c r="H615" s="2">
        <v>8</v>
      </c>
      <c r="I615" s="8">
        <v>1</v>
      </c>
      <c r="J615" s="29"/>
      <c r="K615" s="1"/>
      <c r="L615" s="20" t="s">
        <v>4338</v>
      </c>
      <c r="M615" s="2">
        <v>0</v>
      </c>
      <c r="N615" s="19">
        <f t="shared" si="20"/>
        <v>0</v>
      </c>
      <c r="O615" s="19">
        <f t="shared" si="19"/>
        <v>0</v>
      </c>
      <c r="P615" s="1" t="s">
        <v>12</v>
      </c>
    </row>
    <row r="616" spans="1:16" x14ac:dyDescent="0.25">
      <c r="A616" s="20" t="s">
        <v>160</v>
      </c>
      <c r="B616" s="20" t="s">
        <v>1771</v>
      </c>
      <c r="C616" s="20" t="s">
        <v>1772</v>
      </c>
      <c r="D616" s="20" t="s">
        <v>1773</v>
      </c>
      <c r="E616" s="20" t="s">
        <v>127</v>
      </c>
      <c r="F616" s="20" t="s">
        <v>16</v>
      </c>
      <c r="G616" s="1" t="s">
        <v>105</v>
      </c>
      <c r="H616" s="2">
        <v>8</v>
      </c>
      <c r="I616" s="8">
        <v>1</v>
      </c>
      <c r="J616" s="29"/>
      <c r="K616" s="1"/>
      <c r="L616" s="20" t="s">
        <v>4338</v>
      </c>
      <c r="M616" s="2">
        <v>0</v>
      </c>
      <c r="N616" s="19">
        <f t="shared" si="20"/>
        <v>0</v>
      </c>
      <c r="O616" s="19">
        <f t="shared" si="19"/>
        <v>0</v>
      </c>
      <c r="P616" s="1" t="s">
        <v>12</v>
      </c>
    </row>
    <row r="617" spans="1:16" x14ac:dyDescent="0.25">
      <c r="A617" s="20" t="s">
        <v>160</v>
      </c>
      <c r="B617" s="20" t="s">
        <v>1774</v>
      </c>
      <c r="C617" s="20" t="s">
        <v>1775</v>
      </c>
      <c r="D617" s="20" t="s">
        <v>1776</v>
      </c>
      <c r="E617" s="20" t="s">
        <v>127</v>
      </c>
      <c r="F617" s="20" t="s">
        <v>16</v>
      </c>
      <c r="G617" s="1" t="s">
        <v>105</v>
      </c>
      <c r="H617" s="2">
        <v>8</v>
      </c>
      <c r="I617" s="8">
        <v>0</v>
      </c>
      <c r="J617" s="29"/>
      <c r="K617" s="1"/>
      <c r="L617" s="20" t="s">
        <v>4338</v>
      </c>
      <c r="M617" s="2">
        <v>0</v>
      </c>
      <c r="N617" s="19">
        <f t="shared" si="20"/>
        <v>0</v>
      </c>
      <c r="O617" s="19">
        <f t="shared" si="19"/>
        <v>0</v>
      </c>
      <c r="P617" s="1" t="s">
        <v>10</v>
      </c>
    </row>
    <row r="618" spans="1:16" x14ac:dyDescent="0.25">
      <c r="A618" s="20" t="s">
        <v>160</v>
      </c>
      <c r="B618" s="20" t="s">
        <v>1777</v>
      </c>
      <c r="C618" s="20" t="s">
        <v>1778</v>
      </c>
      <c r="D618" s="20" t="s">
        <v>1779</v>
      </c>
      <c r="E618" s="20" t="s">
        <v>127</v>
      </c>
      <c r="F618" s="20" t="s">
        <v>16</v>
      </c>
      <c r="G618" s="1" t="s">
        <v>105</v>
      </c>
      <c r="H618" s="2">
        <v>8</v>
      </c>
      <c r="I618" s="8">
        <v>4</v>
      </c>
      <c r="J618" s="29"/>
      <c r="K618" s="1"/>
      <c r="L618" s="20" t="s">
        <v>4582</v>
      </c>
      <c r="M618" s="2">
        <v>370.11599999999999</v>
      </c>
      <c r="N618" s="2">
        <f t="shared" si="20"/>
        <v>370.11599999999999</v>
      </c>
      <c r="O618" s="2">
        <f t="shared" si="19"/>
        <v>3.3046071428571429</v>
      </c>
      <c r="P618" s="1" t="s">
        <v>75</v>
      </c>
    </row>
    <row r="619" spans="1:16" x14ac:dyDescent="0.25">
      <c r="A619" s="20" t="s">
        <v>160</v>
      </c>
      <c r="B619" s="20" t="s">
        <v>1780</v>
      </c>
      <c r="C619" s="20" t="s">
        <v>1781</v>
      </c>
      <c r="D619" s="20" t="s">
        <v>1782</v>
      </c>
      <c r="E619" s="20" t="s">
        <v>127</v>
      </c>
      <c r="F619" s="20" t="s">
        <v>16</v>
      </c>
      <c r="G619" s="1" t="s">
        <v>105</v>
      </c>
      <c r="H619" s="2">
        <v>8</v>
      </c>
      <c r="I619" s="8">
        <v>6</v>
      </c>
      <c r="J619" s="29"/>
      <c r="K619" s="1"/>
      <c r="L619" s="20" t="s">
        <v>4582</v>
      </c>
      <c r="M619" s="2">
        <v>0</v>
      </c>
      <c r="N619" s="19">
        <f t="shared" si="20"/>
        <v>0</v>
      </c>
      <c r="O619" s="19">
        <f t="shared" si="19"/>
        <v>0</v>
      </c>
      <c r="P619" s="1" t="s">
        <v>80</v>
      </c>
    </row>
    <row r="620" spans="1:16" x14ac:dyDescent="0.25">
      <c r="A620" s="31" t="s">
        <v>160</v>
      </c>
      <c r="B620" s="31" t="s">
        <v>1783</v>
      </c>
      <c r="C620" s="31" t="s">
        <v>1784</v>
      </c>
      <c r="D620" s="31" t="s">
        <v>1785</v>
      </c>
      <c r="E620" s="31" t="s">
        <v>127</v>
      </c>
      <c r="F620" s="20" t="s">
        <v>16</v>
      </c>
      <c r="G620" s="1" t="s">
        <v>105</v>
      </c>
      <c r="H620" s="2">
        <v>8</v>
      </c>
      <c r="I620" s="8">
        <v>1</v>
      </c>
      <c r="J620" s="34"/>
      <c r="K620" s="1"/>
      <c r="L620" s="31" t="s">
        <v>4582</v>
      </c>
      <c r="M620" s="2">
        <v>0</v>
      </c>
      <c r="N620" s="19">
        <f t="shared" si="20"/>
        <v>0</v>
      </c>
      <c r="O620" s="19">
        <f t="shared" si="19"/>
        <v>0</v>
      </c>
      <c r="P620" s="1" t="s">
        <v>12</v>
      </c>
    </row>
    <row r="621" spans="1:16" x14ac:dyDescent="0.25">
      <c r="A621" s="33"/>
      <c r="B621" s="33"/>
      <c r="C621" s="33"/>
      <c r="D621" s="33"/>
      <c r="E621" s="33"/>
      <c r="F621" s="20" t="s">
        <v>16</v>
      </c>
      <c r="G621" s="1" t="s">
        <v>14</v>
      </c>
      <c r="H621" s="2">
        <v>0</v>
      </c>
      <c r="I621" s="8">
        <v>1</v>
      </c>
      <c r="J621" s="35"/>
      <c r="K621" s="1"/>
      <c r="L621" s="33"/>
      <c r="M621" s="2">
        <v>0</v>
      </c>
      <c r="N621" s="19">
        <f t="shared" si="20"/>
        <v>0</v>
      </c>
      <c r="O621" s="19">
        <f t="shared" si="19"/>
        <v>0</v>
      </c>
      <c r="P621" s="1" t="s">
        <v>12</v>
      </c>
    </row>
    <row r="622" spans="1:16" x14ac:dyDescent="0.25">
      <c r="A622" s="31" t="s">
        <v>160</v>
      </c>
      <c r="B622" s="31" t="s">
        <v>1786</v>
      </c>
      <c r="C622" s="31" t="s">
        <v>1787</v>
      </c>
      <c r="D622" s="31" t="s">
        <v>1788</v>
      </c>
      <c r="E622" s="31" t="s">
        <v>127</v>
      </c>
      <c r="F622" s="20" t="s">
        <v>16</v>
      </c>
      <c r="G622" s="1" t="s">
        <v>17</v>
      </c>
      <c r="H622" s="2">
        <v>1.1000000000000001</v>
      </c>
      <c r="I622" s="8">
        <v>3</v>
      </c>
      <c r="J622" s="34"/>
      <c r="K622" s="1"/>
      <c r="L622" s="31" t="s">
        <v>4582</v>
      </c>
      <c r="M622" s="2">
        <v>0</v>
      </c>
      <c r="N622" s="19">
        <f t="shared" si="20"/>
        <v>0</v>
      </c>
      <c r="O622" s="19">
        <f t="shared" si="19"/>
        <v>0</v>
      </c>
      <c r="P622" s="1" t="s">
        <v>77</v>
      </c>
    </row>
    <row r="623" spans="1:16" x14ac:dyDescent="0.25">
      <c r="A623" s="33"/>
      <c r="B623" s="33"/>
      <c r="C623" s="33"/>
      <c r="D623" s="33"/>
      <c r="E623" s="33"/>
      <c r="F623" s="20" t="s">
        <v>16</v>
      </c>
      <c r="G623" s="1" t="s">
        <v>14</v>
      </c>
      <c r="H623" s="2">
        <v>0</v>
      </c>
      <c r="I623" s="8">
        <v>1</v>
      </c>
      <c r="J623" s="35"/>
      <c r="K623" s="1"/>
      <c r="L623" s="33"/>
      <c r="M623" s="2">
        <v>0</v>
      </c>
      <c r="N623" s="19">
        <f t="shared" si="20"/>
        <v>0</v>
      </c>
      <c r="O623" s="19">
        <f t="shared" si="19"/>
        <v>0</v>
      </c>
      <c r="P623" s="1" t="s">
        <v>12</v>
      </c>
    </row>
    <row r="624" spans="1:16" x14ac:dyDescent="0.25">
      <c r="A624" s="31" t="s">
        <v>160</v>
      </c>
      <c r="B624" s="31" t="s">
        <v>1789</v>
      </c>
      <c r="C624" s="31" t="s">
        <v>1790</v>
      </c>
      <c r="D624" s="31" t="s">
        <v>1791</v>
      </c>
      <c r="E624" s="31" t="s">
        <v>15</v>
      </c>
      <c r="F624" s="20" t="s">
        <v>16</v>
      </c>
      <c r="G624" s="1" t="s">
        <v>105</v>
      </c>
      <c r="H624" s="2">
        <v>8</v>
      </c>
      <c r="I624" s="8">
        <v>1</v>
      </c>
      <c r="J624" s="34"/>
      <c r="K624" s="1"/>
      <c r="L624" s="31" t="s">
        <v>4583</v>
      </c>
      <c r="M624" s="2">
        <v>18772.416000000001</v>
      </c>
      <c r="N624" s="2">
        <f t="shared" si="20"/>
        <v>18772.416000000001</v>
      </c>
      <c r="O624" s="2">
        <f t="shared" si="19"/>
        <v>167.61085714285716</v>
      </c>
      <c r="P624" s="1" t="s">
        <v>12</v>
      </c>
    </row>
    <row r="625" spans="1:16" x14ac:dyDescent="0.25">
      <c r="A625" s="33"/>
      <c r="B625" s="33"/>
      <c r="C625" s="33"/>
      <c r="D625" s="33"/>
      <c r="E625" s="33"/>
      <c r="F625" s="20" t="s">
        <v>16</v>
      </c>
      <c r="G625" s="1" t="s">
        <v>165</v>
      </c>
      <c r="H625" s="2">
        <v>45</v>
      </c>
      <c r="I625" s="8">
        <v>1</v>
      </c>
      <c r="J625" s="35"/>
      <c r="K625" s="1"/>
      <c r="L625" s="33"/>
      <c r="M625" s="2">
        <v>0</v>
      </c>
      <c r="N625" s="19">
        <f t="shared" si="20"/>
        <v>0</v>
      </c>
      <c r="O625" s="19">
        <f t="shared" si="19"/>
        <v>0</v>
      </c>
      <c r="P625" s="1" t="s">
        <v>29</v>
      </c>
    </row>
    <row r="626" spans="1:16" x14ac:dyDescent="0.25">
      <c r="A626" s="20" t="s">
        <v>160</v>
      </c>
      <c r="B626" s="20" t="s">
        <v>1792</v>
      </c>
      <c r="C626" s="20" t="s">
        <v>1793</v>
      </c>
      <c r="D626" s="20" t="s">
        <v>1794</v>
      </c>
      <c r="E626" s="20" t="s">
        <v>15</v>
      </c>
      <c r="F626" s="20" t="s">
        <v>16</v>
      </c>
      <c r="G626" s="1" t="s">
        <v>17</v>
      </c>
      <c r="H626" s="2">
        <v>1.1000000000000001</v>
      </c>
      <c r="I626" s="8">
        <v>2</v>
      </c>
      <c r="J626" s="29"/>
      <c r="K626" s="1"/>
      <c r="L626" s="20" t="s">
        <v>4584</v>
      </c>
      <c r="M626" s="2">
        <v>12</v>
      </c>
      <c r="N626" s="2">
        <f t="shared" si="20"/>
        <v>12</v>
      </c>
      <c r="O626" s="2">
        <f t="shared" si="19"/>
        <v>0.10714285714285714</v>
      </c>
      <c r="P626" s="1" t="s">
        <v>22</v>
      </c>
    </row>
    <row r="627" spans="1:16" x14ac:dyDescent="0.25">
      <c r="A627" s="31" t="s">
        <v>160</v>
      </c>
      <c r="B627" s="31" t="s">
        <v>1795</v>
      </c>
      <c r="C627" s="31" t="s">
        <v>1796</v>
      </c>
      <c r="D627" s="31" t="s">
        <v>1797</v>
      </c>
      <c r="E627" s="31" t="s">
        <v>43</v>
      </c>
      <c r="F627" s="20" t="s">
        <v>16</v>
      </c>
      <c r="G627" s="1" t="s">
        <v>17</v>
      </c>
      <c r="H627" s="2">
        <v>1.1000000000000001</v>
      </c>
      <c r="I627" s="8">
        <v>4</v>
      </c>
      <c r="J627" s="34" t="s">
        <v>4434</v>
      </c>
      <c r="K627" s="1">
        <v>715.08</v>
      </c>
      <c r="L627" s="31"/>
      <c r="M627" s="2"/>
      <c r="N627" s="2">
        <f t="shared" si="20"/>
        <v>715.08</v>
      </c>
      <c r="O627" s="2">
        <f t="shared" si="19"/>
        <v>6.3846428571428575</v>
      </c>
      <c r="P627" s="1" t="s">
        <v>118</v>
      </c>
    </row>
    <row r="628" spans="1:16" x14ac:dyDescent="0.25">
      <c r="A628" s="33"/>
      <c r="B628" s="33"/>
      <c r="C628" s="33"/>
      <c r="D628" s="33"/>
      <c r="E628" s="33"/>
      <c r="F628" s="20" t="s">
        <v>16</v>
      </c>
      <c r="G628" s="1" t="s">
        <v>14</v>
      </c>
      <c r="H628" s="2">
        <v>0</v>
      </c>
      <c r="I628" s="8">
        <v>1</v>
      </c>
      <c r="J628" s="35"/>
      <c r="K628" s="1"/>
      <c r="L628" s="33"/>
      <c r="M628" s="2"/>
      <c r="N628" s="19">
        <f t="shared" si="20"/>
        <v>0</v>
      </c>
      <c r="O628" s="19">
        <f t="shared" si="19"/>
        <v>0</v>
      </c>
      <c r="P628" s="1" t="s">
        <v>24</v>
      </c>
    </row>
    <row r="629" spans="1:16" x14ac:dyDescent="0.25">
      <c r="A629" s="31" t="s">
        <v>160</v>
      </c>
      <c r="B629" s="31" t="s">
        <v>1798</v>
      </c>
      <c r="C629" s="31" t="s">
        <v>1799</v>
      </c>
      <c r="D629" s="31" t="s">
        <v>1800</v>
      </c>
      <c r="E629" s="31" t="s">
        <v>43</v>
      </c>
      <c r="F629" s="20" t="s">
        <v>16</v>
      </c>
      <c r="G629" s="1" t="s">
        <v>17</v>
      </c>
      <c r="H629" s="2">
        <v>1.1000000000000001</v>
      </c>
      <c r="I629" s="8">
        <v>4</v>
      </c>
      <c r="J629" s="34" t="s">
        <v>4434</v>
      </c>
      <c r="K629" s="1">
        <v>1503.32</v>
      </c>
      <c r="L629" s="31"/>
      <c r="M629" s="2"/>
      <c r="N629" s="2">
        <f t="shared" si="20"/>
        <v>1503.32</v>
      </c>
      <c r="O629" s="2">
        <f t="shared" si="19"/>
        <v>13.422499999999999</v>
      </c>
      <c r="P629" s="1" t="s">
        <v>118</v>
      </c>
    </row>
    <row r="630" spans="1:16" x14ac:dyDescent="0.25">
      <c r="A630" s="32"/>
      <c r="B630" s="32"/>
      <c r="C630" s="32"/>
      <c r="D630" s="32"/>
      <c r="E630" s="32"/>
      <c r="F630" s="20" t="s">
        <v>16</v>
      </c>
      <c r="G630" s="1" t="s">
        <v>14</v>
      </c>
      <c r="H630" s="2">
        <v>0</v>
      </c>
      <c r="I630" s="8">
        <v>1</v>
      </c>
      <c r="J630" s="36"/>
      <c r="K630" s="1"/>
      <c r="L630" s="32"/>
      <c r="M630" s="2"/>
      <c r="N630" s="19">
        <f t="shared" si="20"/>
        <v>0</v>
      </c>
      <c r="O630" s="19">
        <f t="shared" si="19"/>
        <v>0</v>
      </c>
      <c r="P630" s="1" t="s">
        <v>24</v>
      </c>
    </row>
    <row r="631" spans="1:16" x14ac:dyDescent="0.25">
      <c r="A631" s="33"/>
      <c r="B631" s="33"/>
      <c r="C631" s="33"/>
      <c r="D631" s="33"/>
      <c r="E631" s="33"/>
      <c r="F631" s="20" t="s">
        <v>16</v>
      </c>
      <c r="G631" s="1" t="s">
        <v>135</v>
      </c>
      <c r="H631" s="2">
        <v>0.1</v>
      </c>
      <c r="I631" s="8">
        <v>1</v>
      </c>
      <c r="J631" s="35"/>
      <c r="K631" s="1"/>
      <c r="L631" s="33"/>
      <c r="M631" s="2"/>
      <c r="N631" s="19">
        <f t="shared" si="20"/>
        <v>0</v>
      </c>
      <c r="O631" s="19">
        <f t="shared" si="19"/>
        <v>0</v>
      </c>
      <c r="P631" s="1" t="s">
        <v>12</v>
      </c>
    </row>
    <row r="632" spans="1:16" x14ac:dyDescent="0.25">
      <c r="A632" s="31" t="s">
        <v>160</v>
      </c>
      <c r="B632" s="31" t="s">
        <v>1801</v>
      </c>
      <c r="C632" s="31" t="s">
        <v>1802</v>
      </c>
      <c r="D632" s="31" t="s">
        <v>1803</v>
      </c>
      <c r="E632" s="31" t="s">
        <v>43</v>
      </c>
      <c r="F632" s="20" t="s">
        <v>130</v>
      </c>
      <c r="G632" s="1" t="s">
        <v>14</v>
      </c>
      <c r="H632" s="2">
        <v>0</v>
      </c>
      <c r="I632" s="8">
        <v>1</v>
      </c>
      <c r="J632" s="34" t="s">
        <v>4434</v>
      </c>
      <c r="K632" s="1"/>
      <c r="L632" s="31"/>
      <c r="M632" s="2"/>
      <c r="N632" s="19">
        <f t="shared" si="20"/>
        <v>0</v>
      </c>
      <c r="O632" s="19">
        <f t="shared" si="19"/>
        <v>0</v>
      </c>
      <c r="P632" s="1" t="s">
        <v>12</v>
      </c>
    </row>
    <row r="633" spans="1:16" x14ac:dyDescent="0.25">
      <c r="A633" s="32"/>
      <c r="B633" s="32"/>
      <c r="C633" s="32"/>
      <c r="D633" s="32"/>
      <c r="E633" s="32"/>
      <c r="F633" s="20" t="s">
        <v>16</v>
      </c>
      <c r="G633" s="1" t="s">
        <v>17</v>
      </c>
      <c r="H633" s="2">
        <v>1.1000000000000001</v>
      </c>
      <c r="I633" s="8">
        <v>2</v>
      </c>
      <c r="J633" s="36"/>
      <c r="K633" s="1">
        <v>500.32</v>
      </c>
      <c r="L633" s="32"/>
      <c r="M633" s="2"/>
      <c r="N633" s="2">
        <f t="shared" si="20"/>
        <v>500.32</v>
      </c>
      <c r="O633" s="2">
        <f t="shared" si="19"/>
        <v>4.4671428571428571</v>
      </c>
      <c r="P633" s="1" t="s">
        <v>116</v>
      </c>
    </row>
    <row r="634" spans="1:16" x14ac:dyDescent="0.25">
      <c r="A634" s="32"/>
      <c r="B634" s="32"/>
      <c r="C634" s="32"/>
      <c r="D634" s="32"/>
      <c r="E634" s="32"/>
      <c r="F634" s="20" t="s">
        <v>16</v>
      </c>
      <c r="G634" s="1" t="s">
        <v>14</v>
      </c>
      <c r="H634" s="2">
        <v>0</v>
      </c>
      <c r="I634" s="8">
        <v>1</v>
      </c>
      <c r="J634" s="36"/>
      <c r="K634" s="1"/>
      <c r="L634" s="32"/>
      <c r="M634" s="2"/>
      <c r="N634" s="19">
        <f t="shared" si="20"/>
        <v>0</v>
      </c>
      <c r="O634" s="19">
        <f t="shared" si="19"/>
        <v>0</v>
      </c>
      <c r="P634" s="1" t="s">
        <v>24</v>
      </c>
    </row>
    <row r="635" spans="1:16" x14ac:dyDescent="0.25">
      <c r="A635" s="33"/>
      <c r="B635" s="33"/>
      <c r="C635" s="33"/>
      <c r="D635" s="33"/>
      <c r="E635" s="33"/>
      <c r="F635" s="20" t="s">
        <v>16</v>
      </c>
      <c r="G635" s="1" t="s">
        <v>135</v>
      </c>
      <c r="H635" s="2">
        <v>0.1</v>
      </c>
      <c r="I635" s="8">
        <v>1</v>
      </c>
      <c r="J635" s="35"/>
      <c r="K635" s="1"/>
      <c r="L635" s="33"/>
      <c r="M635" s="2"/>
      <c r="N635" s="19">
        <f t="shared" si="20"/>
        <v>0</v>
      </c>
      <c r="O635" s="19">
        <f t="shared" si="19"/>
        <v>0</v>
      </c>
      <c r="P635" s="1" t="s">
        <v>12</v>
      </c>
    </row>
    <row r="636" spans="1:16" x14ac:dyDescent="0.25">
      <c r="A636" s="31" t="s">
        <v>160</v>
      </c>
      <c r="B636" s="31" t="s">
        <v>1804</v>
      </c>
      <c r="C636" s="31" t="s">
        <v>1805</v>
      </c>
      <c r="D636" s="31" t="s">
        <v>1806</v>
      </c>
      <c r="E636" s="31" t="s">
        <v>43</v>
      </c>
      <c r="F636" s="20" t="s">
        <v>16</v>
      </c>
      <c r="G636" s="1" t="s">
        <v>17</v>
      </c>
      <c r="H636" s="2">
        <v>1.1000000000000001</v>
      </c>
      <c r="I636" s="8">
        <v>2</v>
      </c>
      <c r="J636" s="34" t="s">
        <v>4335</v>
      </c>
      <c r="K636" s="1">
        <v>925.12</v>
      </c>
      <c r="L636" s="31"/>
      <c r="M636" s="2"/>
      <c r="N636" s="2">
        <f t="shared" si="20"/>
        <v>925.12</v>
      </c>
      <c r="O636" s="2">
        <f t="shared" si="19"/>
        <v>8.26</v>
      </c>
      <c r="P636" s="1" t="s">
        <v>116</v>
      </c>
    </row>
    <row r="637" spans="1:16" x14ac:dyDescent="0.25">
      <c r="A637" s="33"/>
      <c r="B637" s="33"/>
      <c r="C637" s="33"/>
      <c r="D637" s="33"/>
      <c r="E637" s="33"/>
      <c r="F637" s="20" t="s">
        <v>16</v>
      </c>
      <c r="G637" s="1" t="s">
        <v>14</v>
      </c>
      <c r="H637" s="2">
        <v>0</v>
      </c>
      <c r="I637" s="8">
        <v>1</v>
      </c>
      <c r="J637" s="35"/>
      <c r="K637" s="1"/>
      <c r="L637" s="33"/>
      <c r="M637" s="2"/>
      <c r="N637" s="19">
        <f t="shared" si="20"/>
        <v>0</v>
      </c>
      <c r="O637" s="19">
        <f t="shared" si="19"/>
        <v>0</v>
      </c>
      <c r="P637" s="1" t="s">
        <v>24</v>
      </c>
    </row>
    <row r="638" spans="1:16" x14ac:dyDescent="0.25">
      <c r="A638" s="20" t="s">
        <v>160</v>
      </c>
      <c r="B638" s="20" t="s">
        <v>1807</v>
      </c>
      <c r="C638" s="20" t="s">
        <v>1808</v>
      </c>
      <c r="D638" s="20" t="s">
        <v>1809</v>
      </c>
      <c r="E638" s="20" t="s">
        <v>15</v>
      </c>
      <c r="F638" s="20" t="s">
        <v>16</v>
      </c>
      <c r="G638" s="1" t="s">
        <v>17</v>
      </c>
      <c r="H638" s="2">
        <v>1.1000000000000001</v>
      </c>
      <c r="I638" s="8">
        <v>1</v>
      </c>
      <c r="J638" s="29"/>
      <c r="K638" s="1"/>
      <c r="L638" s="20" t="s">
        <v>4328</v>
      </c>
      <c r="M638" s="2">
        <v>334.17599999999999</v>
      </c>
      <c r="N638" s="2">
        <f t="shared" si="20"/>
        <v>334.17599999999999</v>
      </c>
      <c r="O638" s="2">
        <f t="shared" si="19"/>
        <v>2.9837142857142855</v>
      </c>
      <c r="P638" s="1" t="s">
        <v>175</v>
      </c>
    </row>
    <row r="639" spans="1:16" x14ac:dyDescent="0.25">
      <c r="A639" s="31" t="s">
        <v>160</v>
      </c>
      <c r="B639" s="31" t="s">
        <v>1810</v>
      </c>
      <c r="C639" s="31" t="s">
        <v>1811</v>
      </c>
      <c r="D639" s="31" t="s">
        <v>1812</v>
      </c>
      <c r="E639" s="31" t="s">
        <v>28</v>
      </c>
      <c r="F639" s="20" t="s">
        <v>16</v>
      </c>
      <c r="G639" s="1" t="s">
        <v>17</v>
      </c>
      <c r="H639" s="2">
        <v>1.1000000000000001</v>
      </c>
      <c r="I639" s="8">
        <v>4</v>
      </c>
      <c r="J639" s="34" t="s">
        <v>4423</v>
      </c>
      <c r="K639" s="1">
        <v>901.77</v>
      </c>
      <c r="L639" s="31"/>
      <c r="M639" s="2"/>
      <c r="N639" s="2">
        <f t="shared" si="20"/>
        <v>901.77</v>
      </c>
      <c r="O639" s="2">
        <f t="shared" si="19"/>
        <v>8.0515178571428567</v>
      </c>
      <c r="P639" s="1" t="s">
        <v>118</v>
      </c>
    </row>
    <row r="640" spans="1:16" x14ac:dyDescent="0.25">
      <c r="A640" s="32"/>
      <c r="B640" s="32"/>
      <c r="C640" s="32"/>
      <c r="D640" s="32"/>
      <c r="E640" s="32"/>
      <c r="F640" s="20" t="s">
        <v>16</v>
      </c>
      <c r="G640" s="1" t="s">
        <v>14</v>
      </c>
      <c r="H640" s="2">
        <v>0</v>
      </c>
      <c r="I640" s="8">
        <v>0</v>
      </c>
      <c r="J640" s="36"/>
      <c r="K640" s="1"/>
      <c r="L640" s="32"/>
      <c r="M640" s="2"/>
      <c r="N640" s="19">
        <f t="shared" si="20"/>
        <v>0</v>
      </c>
      <c r="O640" s="19">
        <f t="shared" si="19"/>
        <v>0</v>
      </c>
      <c r="P640" s="1" t="s">
        <v>10</v>
      </c>
    </row>
    <row r="641" spans="1:16" x14ac:dyDescent="0.25">
      <c r="A641" s="33"/>
      <c r="B641" s="33"/>
      <c r="C641" s="33"/>
      <c r="D641" s="33"/>
      <c r="E641" s="33"/>
      <c r="F641" s="20" t="s">
        <v>16</v>
      </c>
      <c r="G641" s="1" t="s">
        <v>135</v>
      </c>
      <c r="H641" s="2">
        <v>0.1</v>
      </c>
      <c r="I641" s="8">
        <v>1</v>
      </c>
      <c r="J641" s="35"/>
      <c r="K641" s="1"/>
      <c r="L641" s="33"/>
      <c r="M641" s="2"/>
      <c r="N641" s="19">
        <f t="shared" si="20"/>
        <v>0</v>
      </c>
      <c r="O641" s="19">
        <f t="shared" si="19"/>
        <v>0</v>
      </c>
      <c r="P641" s="1" t="s">
        <v>12</v>
      </c>
    </row>
    <row r="642" spans="1:16" x14ac:dyDescent="0.25">
      <c r="A642" s="31" t="s">
        <v>160</v>
      </c>
      <c r="B642" s="31" t="s">
        <v>1816</v>
      </c>
      <c r="C642" s="31" t="s">
        <v>1817</v>
      </c>
      <c r="D642" s="31" t="s">
        <v>1818</v>
      </c>
      <c r="E642" s="31" t="s">
        <v>43</v>
      </c>
      <c r="F642" s="20" t="s">
        <v>16</v>
      </c>
      <c r="G642" s="1" t="s">
        <v>17</v>
      </c>
      <c r="H642" s="2">
        <v>1.1000000000000001</v>
      </c>
      <c r="I642" s="8">
        <v>2</v>
      </c>
      <c r="J642" s="34" t="s">
        <v>4434</v>
      </c>
      <c r="K642" s="1">
        <v>1191.8</v>
      </c>
      <c r="L642" s="31"/>
      <c r="M642" s="2"/>
      <c r="N642" s="2">
        <f t="shared" si="20"/>
        <v>1191.8</v>
      </c>
      <c r="O642" s="2">
        <f t="shared" si="19"/>
        <v>10.641071428571427</v>
      </c>
      <c r="P642" s="1" t="s">
        <v>46</v>
      </c>
    </row>
    <row r="643" spans="1:16" x14ac:dyDescent="0.25">
      <c r="A643" s="33"/>
      <c r="B643" s="33"/>
      <c r="C643" s="33"/>
      <c r="D643" s="33"/>
      <c r="E643" s="33"/>
      <c r="F643" s="20" t="s">
        <v>16</v>
      </c>
      <c r="G643" s="1" t="s">
        <v>14</v>
      </c>
      <c r="H643" s="2">
        <v>0</v>
      </c>
      <c r="I643" s="8">
        <v>1</v>
      </c>
      <c r="J643" s="35"/>
      <c r="K643" s="1"/>
      <c r="L643" s="33"/>
      <c r="M643" s="2"/>
      <c r="N643" s="19">
        <f t="shared" si="20"/>
        <v>0</v>
      </c>
      <c r="O643" s="19">
        <f t="shared" ref="O643:O683" si="21">N643/112</f>
        <v>0</v>
      </c>
      <c r="P643" s="1" t="s">
        <v>24</v>
      </c>
    </row>
    <row r="644" spans="1:16" x14ac:dyDescent="0.25">
      <c r="A644" s="31" t="s">
        <v>160</v>
      </c>
      <c r="B644" s="31" t="s">
        <v>1819</v>
      </c>
      <c r="C644" s="31" t="s">
        <v>1820</v>
      </c>
      <c r="D644" s="31" t="s">
        <v>1821</v>
      </c>
      <c r="E644" s="31" t="s">
        <v>43</v>
      </c>
      <c r="F644" s="20" t="s">
        <v>130</v>
      </c>
      <c r="G644" s="1" t="s">
        <v>14</v>
      </c>
      <c r="H644" s="2">
        <v>0</v>
      </c>
      <c r="I644" s="8">
        <v>1</v>
      </c>
      <c r="J644" s="34" t="s">
        <v>4434</v>
      </c>
      <c r="K644" s="1"/>
      <c r="L644" s="31"/>
      <c r="M644" s="2"/>
      <c r="N644" s="19">
        <f t="shared" si="20"/>
        <v>0</v>
      </c>
      <c r="O644" s="19">
        <f t="shared" si="21"/>
        <v>0</v>
      </c>
      <c r="P644" s="1" t="s">
        <v>12</v>
      </c>
    </row>
    <row r="645" spans="1:16" x14ac:dyDescent="0.25">
      <c r="A645" s="32"/>
      <c r="B645" s="32"/>
      <c r="C645" s="32"/>
      <c r="D645" s="32"/>
      <c r="E645" s="32"/>
      <c r="F645" s="20" t="s">
        <v>16</v>
      </c>
      <c r="G645" s="1" t="s">
        <v>17</v>
      </c>
      <c r="H645" s="2">
        <v>1.1000000000000001</v>
      </c>
      <c r="I645" s="8">
        <v>4</v>
      </c>
      <c r="J645" s="36"/>
      <c r="K645" s="1">
        <v>608.88</v>
      </c>
      <c r="L645" s="32"/>
      <c r="M645" s="2"/>
      <c r="N645" s="2">
        <f t="shared" si="20"/>
        <v>608.88</v>
      </c>
      <c r="O645" s="2">
        <f t="shared" si="21"/>
        <v>5.4364285714285714</v>
      </c>
      <c r="P645" s="1" t="s">
        <v>118</v>
      </c>
    </row>
    <row r="646" spans="1:16" x14ac:dyDescent="0.25">
      <c r="A646" s="32"/>
      <c r="B646" s="32"/>
      <c r="C646" s="32"/>
      <c r="D646" s="32"/>
      <c r="E646" s="32"/>
      <c r="F646" s="20" t="s">
        <v>16</v>
      </c>
      <c r="G646" s="1" t="s">
        <v>14</v>
      </c>
      <c r="H646" s="2">
        <v>0</v>
      </c>
      <c r="I646" s="8">
        <v>1</v>
      </c>
      <c r="J646" s="36"/>
      <c r="K646" s="1"/>
      <c r="L646" s="32"/>
      <c r="M646" s="2"/>
      <c r="N646" s="19">
        <f t="shared" si="20"/>
        <v>0</v>
      </c>
      <c r="O646" s="19">
        <f t="shared" si="21"/>
        <v>0</v>
      </c>
      <c r="P646" s="1" t="s">
        <v>24</v>
      </c>
    </row>
    <row r="647" spans="1:16" x14ac:dyDescent="0.25">
      <c r="A647" s="33"/>
      <c r="B647" s="33"/>
      <c r="C647" s="33"/>
      <c r="D647" s="33"/>
      <c r="E647" s="33"/>
      <c r="F647" s="20" t="s">
        <v>16</v>
      </c>
      <c r="G647" s="1" t="s">
        <v>135</v>
      </c>
      <c r="H647" s="2">
        <v>0.1</v>
      </c>
      <c r="I647" s="8">
        <v>1</v>
      </c>
      <c r="J647" s="35"/>
      <c r="K647" s="1"/>
      <c r="L647" s="33"/>
      <c r="M647" s="2"/>
      <c r="N647" s="19">
        <f t="shared" si="20"/>
        <v>0</v>
      </c>
      <c r="O647" s="19">
        <f t="shared" si="21"/>
        <v>0</v>
      </c>
      <c r="P647" s="1" t="s">
        <v>12</v>
      </c>
    </row>
    <row r="648" spans="1:16" x14ac:dyDescent="0.25">
      <c r="A648" s="31" t="s">
        <v>160</v>
      </c>
      <c r="B648" s="31" t="s">
        <v>1822</v>
      </c>
      <c r="C648" s="31" t="s">
        <v>1823</v>
      </c>
      <c r="D648" s="31" t="s">
        <v>1824</v>
      </c>
      <c r="E648" s="31" t="s">
        <v>43</v>
      </c>
      <c r="F648" s="20" t="s">
        <v>16</v>
      </c>
      <c r="G648" s="1" t="s">
        <v>17</v>
      </c>
      <c r="H648" s="2">
        <v>1.1000000000000001</v>
      </c>
      <c r="I648" s="8">
        <v>4</v>
      </c>
      <c r="J648" s="34" t="s">
        <v>4434</v>
      </c>
      <c r="K648" s="1">
        <v>837.8</v>
      </c>
      <c r="L648" s="20" t="s">
        <v>4246</v>
      </c>
      <c r="M648" s="2">
        <f>106.716+1.5</f>
        <v>108.21599999999999</v>
      </c>
      <c r="N648" s="2">
        <f t="shared" si="20"/>
        <v>946.01599999999996</v>
      </c>
      <c r="O648" s="2">
        <f t="shared" si="21"/>
        <v>8.4465714285714277</v>
      </c>
      <c r="P648" s="1" t="s">
        <v>118</v>
      </c>
    </row>
    <row r="649" spans="1:16" x14ac:dyDescent="0.25">
      <c r="A649" s="33"/>
      <c r="B649" s="33"/>
      <c r="C649" s="33"/>
      <c r="D649" s="33"/>
      <c r="E649" s="33"/>
      <c r="F649" s="20" t="s">
        <v>16</v>
      </c>
      <c r="G649" s="1" t="s">
        <v>14</v>
      </c>
      <c r="H649" s="2">
        <v>0</v>
      </c>
      <c r="I649" s="8">
        <v>1</v>
      </c>
      <c r="J649" s="35"/>
      <c r="K649" s="1"/>
      <c r="L649" s="20"/>
      <c r="M649" s="2"/>
      <c r="N649" s="19">
        <f t="shared" si="20"/>
        <v>0</v>
      </c>
      <c r="O649" s="19">
        <f t="shared" si="21"/>
        <v>0</v>
      </c>
      <c r="P649" s="1" t="s">
        <v>24</v>
      </c>
    </row>
    <row r="650" spans="1:16" x14ac:dyDescent="0.25">
      <c r="A650" s="31" t="s">
        <v>160</v>
      </c>
      <c r="B650" s="31" t="s">
        <v>1825</v>
      </c>
      <c r="C650" s="31" t="s">
        <v>1826</v>
      </c>
      <c r="D650" s="31" t="s">
        <v>1827</v>
      </c>
      <c r="E650" s="31" t="s">
        <v>43</v>
      </c>
      <c r="F650" s="20" t="s">
        <v>16</v>
      </c>
      <c r="G650" s="1" t="s">
        <v>17</v>
      </c>
      <c r="H650" s="2">
        <v>1.1000000000000001</v>
      </c>
      <c r="I650" s="8">
        <v>6</v>
      </c>
      <c r="J650" s="34" t="s">
        <v>4434</v>
      </c>
      <c r="K650" s="1">
        <v>311.52</v>
      </c>
      <c r="L650" s="31"/>
      <c r="M650" s="2"/>
      <c r="N650" s="2">
        <f t="shared" si="20"/>
        <v>311.52</v>
      </c>
      <c r="O650" s="2">
        <f t="shared" si="21"/>
        <v>2.7814285714285711</v>
      </c>
      <c r="P650" s="1" t="s">
        <v>191</v>
      </c>
    </row>
    <row r="651" spans="1:16" x14ac:dyDescent="0.25">
      <c r="A651" s="33"/>
      <c r="B651" s="33"/>
      <c r="C651" s="33"/>
      <c r="D651" s="33"/>
      <c r="E651" s="33"/>
      <c r="F651" s="20" t="s">
        <v>16</v>
      </c>
      <c r="G651" s="1" t="s">
        <v>14</v>
      </c>
      <c r="H651" s="2">
        <v>0</v>
      </c>
      <c r="I651" s="8">
        <v>0</v>
      </c>
      <c r="J651" s="35"/>
      <c r="K651" s="1"/>
      <c r="L651" s="33"/>
      <c r="M651" s="2"/>
      <c r="N651" s="19">
        <f t="shared" si="20"/>
        <v>0</v>
      </c>
      <c r="O651" s="19">
        <f t="shared" si="21"/>
        <v>0</v>
      </c>
      <c r="P651" s="1" t="s">
        <v>10</v>
      </c>
    </row>
    <row r="652" spans="1:16" x14ac:dyDescent="0.25">
      <c r="A652" s="20" t="s">
        <v>160</v>
      </c>
      <c r="B652" s="20" t="s">
        <v>1828</v>
      </c>
      <c r="C652" s="20" t="s">
        <v>1829</v>
      </c>
      <c r="D652" s="20" t="s">
        <v>1830</v>
      </c>
      <c r="E652" s="20" t="s">
        <v>15</v>
      </c>
      <c r="F652" s="20" t="s">
        <v>16</v>
      </c>
      <c r="G652" s="1" t="s">
        <v>17</v>
      </c>
      <c r="H652" s="2">
        <v>1.1000000000000001</v>
      </c>
      <c r="I652" s="8">
        <v>1</v>
      </c>
      <c r="J652" s="29"/>
      <c r="K652" s="1"/>
      <c r="L652" s="20" t="s">
        <v>4586</v>
      </c>
      <c r="M652" s="2">
        <v>118.5</v>
      </c>
      <c r="N652" s="2">
        <f t="shared" si="20"/>
        <v>118.5</v>
      </c>
      <c r="O652" s="2">
        <f t="shared" si="21"/>
        <v>1.0580357142857142</v>
      </c>
      <c r="P652" s="1" t="s">
        <v>12</v>
      </c>
    </row>
    <row r="653" spans="1:16" x14ac:dyDescent="0.25">
      <c r="A653" s="31" t="s">
        <v>160</v>
      </c>
      <c r="B653" s="31" t="s">
        <v>1831</v>
      </c>
      <c r="C653" s="31" t="s">
        <v>1832</v>
      </c>
      <c r="D653" s="31" t="s">
        <v>1833</v>
      </c>
      <c r="E653" s="31" t="s">
        <v>28</v>
      </c>
      <c r="F653" s="20" t="s">
        <v>16</v>
      </c>
      <c r="G653" s="1" t="s">
        <v>17</v>
      </c>
      <c r="H653" s="2">
        <v>1.1000000000000001</v>
      </c>
      <c r="I653" s="8">
        <v>1</v>
      </c>
      <c r="J653" s="34" t="s">
        <v>4423</v>
      </c>
      <c r="K653" s="1">
        <v>901.77</v>
      </c>
      <c r="L653" s="31"/>
      <c r="M653" s="2"/>
      <c r="N653" s="2">
        <f t="shared" si="20"/>
        <v>901.77</v>
      </c>
      <c r="O653" s="2">
        <f t="shared" si="21"/>
        <v>8.0515178571428567</v>
      </c>
      <c r="P653" s="1" t="s">
        <v>99</v>
      </c>
    </row>
    <row r="654" spans="1:16" x14ac:dyDescent="0.25">
      <c r="A654" s="33"/>
      <c r="B654" s="33"/>
      <c r="C654" s="33"/>
      <c r="D654" s="33"/>
      <c r="E654" s="33"/>
      <c r="F654" s="20" t="s">
        <v>16</v>
      </c>
      <c r="G654" s="1" t="s">
        <v>14</v>
      </c>
      <c r="H654" s="2">
        <v>0</v>
      </c>
      <c r="I654" s="8">
        <v>1</v>
      </c>
      <c r="J654" s="35"/>
      <c r="K654" s="1"/>
      <c r="L654" s="33"/>
      <c r="M654" s="2"/>
      <c r="N654" s="19">
        <f t="shared" si="20"/>
        <v>0</v>
      </c>
      <c r="O654" s="19">
        <f t="shared" si="21"/>
        <v>0</v>
      </c>
      <c r="P654" s="1" t="s">
        <v>12</v>
      </c>
    </row>
    <row r="655" spans="1:16" x14ac:dyDescent="0.25">
      <c r="A655" s="20" t="s">
        <v>160</v>
      </c>
      <c r="B655" s="20" t="s">
        <v>1834</v>
      </c>
      <c r="C655" s="20" t="s">
        <v>1835</v>
      </c>
      <c r="D655" s="20" t="s">
        <v>1836</v>
      </c>
      <c r="E655" s="20" t="s">
        <v>15</v>
      </c>
      <c r="F655" s="20" t="s">
        <v>16</v>
      </c>
      <c r="G655" s="1" t="s">
        <v>17</v>
      </c>
      <c r="H655" s="2">
        <v>1.1000000000000001</v>
      </c>
      <c r="I655" s="8">
        <v>2</v>
      </c>
      <c r="J655" s="29"/>
      <c r="K655" s="1"/>
      <c r="L655" s="20" t="s">
        <v>4587</v>
      </c>
      <c r="M655" s="2">
        <v>391.95600000000002</v>
      </c>
      <c r="N655" s="2">
        <f t="shared" si="20"/>
        <v>391.95600000000002</v>
      </c>
      <c r="O655" s="2">
        <f t="shared" si="21"/>
        <v>3.4996071428571431</v>
      </c>
      <c r="P655" s="1" t="s">
        <v>22</v>
      </c>
    </row>
    <row r="656" spans="1:16" x14ac:dyDescent="0.25">
      <c r="A656" s="20" t="s">
        <v>160</v>
      </c>
      <c r="B656" s="20" t="s">
        <v>1837</v>
      </c>
      <c r="C656" s="20" t="s">
        <v>1838</v>
      </c>
      <c r="D656" s="20" t="s">
        <v>1839</v>
      </c>
      <c r="E656" s="20" t="s">
        <v>15</v>
      </c>
      <c r="F656" s="20" t="s">
        <v>16</v>
      </c>
      <c r="G656" s="1" t="s">
        <v>17</v>
      </c>
      <c r="H656" s="2">
        <v>1.1000000000000001</v>
      </c>
      <c r="I656" s="8">
        <v>2</v>
      </c>
      <c r="J656" s="29"/>
      <c r="K656" s="1"/>
      <c r="L656" s="20" t="s">
        <v>4588</v>
      </c>
      <c r="M656" s="2"/>
      <c r="N656" s="19">
        <f t="shared" si="20"/>
        <v>0</v>
      </c>
      <c r="O656" s="19">
        <f t="shared" si="21"/>
        <v>0</v>
      </c>
      <c r="P656" s="1" t="s">
        <v>19</v>
      </c>
    </row>
    <row r="657" spans="1:16" x14ac:dyDescent="0.25">
      <c r="A657" s="20" t="s">
        <v>160</v>
      </c>
      <c r="B657" s="20" t="s">
        <v>1843</v>
      </c>
      <c r="C657" s="20" t="s">
        <v>1844</v>
      </c>
      <c r="D657" s="20" t="s">
        <v>1845</v>
      </c>
      <c r="E657" s="20" t="s">
        <v>15</v>
      </c>
      <c r="F657" s="20" t="s">
        <v>16</v>
      </c>
      <c r="G657" s="1" t="s">
        <v>17</v>
      </c>
      <c r="H657" s="2">
        <v>1.1000000000000001</v>
      </c>
      <c r="I657" s="8">
        <v>4</v>
      </c>
      <c r="J657" s="29"/>
      <c r="K657" s="1"/>
      <c r="L657" s="20" t="s">
        <v>4368</v>
      </c>
      <c r="M657" s="2">
        <v>468</v>
      </c>
      <c r="N657" s="2">
        <f t="shared" si="20"/>
        <v>468</v>
      </c>
      <c r="O657" s="2">
        <f t="shared" si="21"/>
        <v>4.1785714285714288</v>
      </c>
      <c r="P657" s="1" t="s">
        <v>129</v>
      </c>
    </row>
    <row r="658" spans="1:16" x14ac:dyDescent="0.25">
      <c r="A658" s="31" t="s">
        <v>160</v>
      </c>
      <c r="B658" s="31" t="s">
        <v>1846</v>
      </c>
      <c r="C658" s="31" t="s">
        <v>1847</v>
      </c>
      <c r="D658" s="31" t="s">
        <v>1848</v>
      </c>
      <c r="E658" s="31" t="s">
        <v>43</v>
      </c>
      <c r="F658" s="20" t="s">
        <v>130</v>
      </c>
      <c r="G658" s="1" t="s">
        <v>14</v>
      </c>
      <c r="H658" s="2">
        <v>0</v>
      </c>
      <c r="I658" s="8">
        <v>1</v>
      </c>
      <c r="J658" s="34" t="s">
        <v>4434</v>
      </c>
      <c r="K658" s="1"/>
      <c r="L658" s="20"/>
      <c r="M658" s="2"/>
      <c r="N658" s="19">
        <f t="shared" si="20"/>
        <v>0</v>
      </c>
      <c r="O658" s="19">
        <f t="shared" si="21"/>
        <v>0</v>
      </c>
      <c r="P658" s="1" t="s">
        <v>12</v>
      </c>
    </row>
    <row r="659" spans="1:16" x14ac:dyDescent="0.25">
      <c r="A659" s="32"/>
      <c r="B659" s="32"/>
      <c r="C659" s="32"/>
      <c r="D659" s="32"/>
      <c r="E659" s="32"/>
      <c r="F659" s="20" t="s">
        <v>16</v>
      </c>
      <c r="G659" s="1" t="s">
        <v>17</v>
      </c>
      <c r="H659" s="2">
        <v>1.1000000000000001</v>
      </c>
      <c r="I659" s="8">
        <v>5</v>
      </c>
      <c r="J659" s="36"/>
      <c r="K659" s="1">
        <v>2487.44</v>
      </c>
      <c r="L659" s="31" t="s">
        <v>4247</v>
      </c>
      <c r="M659" s="2">
        <f>65.196+16.5</f>
        <v>81.695999999999998</v>
      </c>
      <c r="N659" s="2">
        <f t="shared" si="20"/>
        <v>2569.136</v>
      </c>
      <c r="O659" s="2">
        <f t="shared" si="21"/>
        <v>22.938714285714287</v>
      </c>
      <c r="P659" s="1" t="s">
        <v>153</v>
      </c>
    </row>
    <row r="660" spans="1:16" x14ac:dyDescent="0.25">
      <c r="A660" s="32"/>
      <c r="B660" s="32"/>
      <c r="C660" s="32"/>
      <c r="D660" s="32"/>
      <c r="E660" s="32"/>
      <c r="F660" s="20" t="s">
        <v>16</v>
      </c>
      <c r="G660" s="1" t="s">
        <v>14</v>
      </c>
      <c r="H660" s="2">
        <v>0</v>
      </c>
      <c r="I660" s="8">
        <v>1</v>
      </c>
      <c r="J660" s="36"/>
      <c r="K660" s="1"/>
      <c r="L660" s="32"/>
      <c r="M660" s="2"/>
      <c r="N660" s="19">
        <f t="shared" si="20"/>
        <v>0</v>
      </c>
      <c r="O660" s="19">
        <f t="shared" si="21"/>
        <v>0</v>
      </c>
      <c r="P660" s="1" t="s">
        <v>12</v>
      </c>
    </row>
    <row r="661" spans="1:16" x14ac:dyDescent="0.25">
      <c r="A661" s="33"/>
      <c r="B661" s="33"/>
      <c r="C661" s="33"/>
      <c r="D661" s="33"/>
      <c r="E661" s="33"/>
      <c r="F661" s="20" t="s">
        <v>16</v>
      </c>
      <c r="G661" s="1" t="s">
        <v>135</v>
      </c>
      <c r="H661" s="2">
        <v>0.1</v>
      </c>
      <c r="I661" s="8">
        <v>1</v>
      </c>
      <c r="J661" s="35"/>
      <c r="K661" s="1"/>
      <c r="L661" s="33"/>
      <c r="M661" s="2"/>
      <c r="N661" s="19">
        <f t="shared" si="20"/>
        <v>0</v>
      </c>
      <c r="O661" s="19">
        <f t="shared" si="21"/>
        <v>0</v>
      </c>
      <c r="P661" s="1" t="s">
        <v>12</v>
      </c>
    </row>
    <row r="662" spans="1:16" x14ac:dyDescent="0.25">
      <c r="A662" s="31" t="s">
        <v>160</v>
      </c>
      <c r="B662" s="31" t="s">
        <v>1852</v>
      </c>
      <c r="C662" s="31" t="s">
        <v>1853</v>
      </c>
      <c r="D662" s="31" t="s">
        <v>1854</v>
      </c>
      <c r="E662" s="31" t="s">
        <v>20</v>
      </c>
      <c r="F662" s="20" t="s">
        <v>16</v>
      </c>
      <c r="G662" s="1" t="s">
        <v>17</v>
      </c>
      <c r="H662" s="2">
        <v>1.1000000000000001</v>
      </c>
      <c r="I662" s="8">
        <v>5</v>
      </c>
      <c r="J662" s="34"/>
      <c r="K662" s="1"/>
      <c r="L662" s="31" t="s">
        <v>4591</v>
      </c>
      <c r="M662" s="2">
        <v>701.76</v>
      </c>
      <c r="N662" s="2">
        <f t="shared" si="20"/>
        <v>701.76</v>
      </c>
      <c r="O662" s="2">
        <f t="shared" si="21"/>
        <v>6.265714285714286</v>
      </c>
      <c r="P662" s="1" t="s">
        <v>122</v>
      </c>
    </row>
    <row r="663" spans="1:16" x14ac:dyDescent="0.25">
      <c r="A663" s="33"/>
      <c r="B663" s="33"/>
      <c r="C663" s="33"/>
      <c r="D663" s="33"/>
      <c r="E663" s="33"/>
      <c r="F663" s="20" t="s">
        <v>16</v>
      </c>
      <c r="G663" s="1" t="s">
        <v>14</v>
      </c>
      <c r="H663" s="2">
        <v>0</v>
      </c>
      <c r="I663" s="8">
        <v>0</v>
      </c>
      <c r="J663" s="35"/>
      <c r="K663" s="1"/>
      <c r="L663" s="33"/>
      <c r="M663" s="2"/>
      <c r="N663" s="19">
        <f t="shared" si="20"/>
        <v>0</v>
      </c>
      <c r="O663" s="19">
        <f t="shared" si="21"/>
        <v>0</v>
      </c>
      <c r="P663" s="1" t="s">
        <v>10</v>
      </c>
    </row>
    <row r="664" spans="1:16" x14ac:dyDescent="0.25">
      <c r="A664" s="31" t="s">
        <v>160</v>
      </c>
      <c r="B664" s="31" t="s">
        <v>1855</v>
      </c>
      <c r="C664" s="31" t="s">
        <v>1856</v>
      </c>
      <c r="D664" s="31" t="s">
        <v>1857</v>
      </c>
      <c r="E664" s="31" t="s">
        <v>28</v>
      </c>
      <c r="F664" s="20" t="s">
        <v>16</v>
      </c>
      <c r="G664" s="1" t="s">
        <v>17</v>
      </c>
      <c r="H664" s="2">
        <v>1.1000000000000001</v>
      </c>
      <c r="I664" s="8">
        <v>1</v>
      </c>
      <c r="J664" s="34" t="s">
        <v>4423</v>
      </c>
      <c r="K664" s="1">
        <v>901.77</v>
      </c>
      <c r="L664" s="20" t="s">
        <v>4248</v>
      </c>
      <c r="M664" s="2">
        <f>13.5+1.404</f>
        <v>14.904</v>
      </c>
      <c r="N664" s="2">
        <f t="shared" si="20"/>
        <v>916.67399999999998</v>
      </c>
      <c r="O664" s="2">
        <f t="shared" si="21"/>
        <v>8.184589285714285</v>
      </c>
      <c r="P664" s="1" t="s">
        <v>67</v>
      </c>
    </row>
    <row r="665" spans="1:16" x14ac:dyDescent="0.25">
      <c r="A665" s="33"/>
      <c r="B665" s="33"/>
      <c r="C665" s="33"/>
      <c r="D665" s="33"/>
      <c r="E665" s="33"/>
      <c r="F665" s="20" t="s">
        <v>16</v>
      </c>
      <c r="G665" s="1" t="s">
        <v>14</v>
      </c>
      <c r="H665" s="2">
        <v>0</v>
      </c>
      <c r="I665" s="8">
        <v>1</v>
      </c>
      <c r="J665" s="35"/>
      <c r="K665" s="1"/>
      <c r="L665" s="20"/>
      <c r="M665" s="2"/>
      <c r="N665" s="19">
        <f t="shared" si="20"/>
        <v>0</v>
      </c>
      <c r="O665" s="19">
        <f t="shared" si="21"/>
        <v>0</v>
      </c>
      <c r="P665" s="1" t="s">
        <v>24</v>
      </c>
    </row>
    <row r="666" spans="1:16" x14ac:dyDescent="0.25">
      <c r="A666" s="31" t="s">
        <v>160</v>
      </c>
      <c r="B666" s="31" t="s">
        <v>1858</v>
      </c>
      <c r="C666" s="31" t="s">
        <v>1859</v>
      </c>
      <c r="D666" s="31" t="s">
        <v>1860</v>
      </c>
      <c r="E666" s="31" t="s">
        <v>28</v>
      </c>
      <c r="F666" s="20" t="s">
        <v>16</v>
      </c>
      <c r="G666" s="1" t="s">
        <v>17</v>
      </c>
      <c r="H666" s="2">
        <v>1.1000000000000001</v>
      </c>
      <c r="I666" s="8">
        <v>1</v>
      </c>
      <c r="J666" s="34" t="s">
        <v>4434</v>
      </c>
      <c r="K666" s="1"/>
      <c r="L666" s="31"/>
      <c r="M666" s="2"/>
      <c r="N666" s="19">
        <f t="shared" si="20"/>
        <v>0</v>
      </c>
      <c r="O666" s="19">
        <f t="shared" si="21"/>
        <v>0</v>
      </c>
      <c r="P666" s="1" t="s">
        <v>99</v>
      </c>
    </row>
    <row r="667" spans="1:16" x14ac:dyDescent="0.25">
      <c r="A667" s="33"/>
      <c r="B667" s="33"/>
      <c r="C667" s="33"/>
      <c r="D667" s="33"/>
      <c r="E667" s="33"/>
      <c r="F667" s="20" t="s">
        <v>16</v>
      </c>
      <c r="G667" s="1" t="s">
        <v>14</v>
      </c>
      <c r="H667" s="2">
        <v>0</v>
      </c>
      <c r="I667" s="8">
        <v>1</v>
      </c>
      <c r="J667" s="35"/>
      <c r="K667" s="1"/>
      <c r="L667" s="33"/>
      <c r="M667" s="2"/>
      <c r="N667" s="19">
        <f t="shared" si="20"/>
        <v>0</v>
      </c>
      <c r="O667" s="19">
        <f t="shared" si="21"/>
        <v>0</v>
      </c>
      <c r="P667" s="1" t="s">
        <v>24</v>
      </c>
    </row>
    <row r="668" spans="1:16" x14ac:dyDescent="0.25">
      <c r="A668" s="31" t="s">
        <v>160</v>
      </c>
      <c r="B668" s="31" t="s">
        <v>1861</v>
      </c>
      <c r="C668" s="31" t="s">
        <v>1862</v>
      </c>
      <c r="D668" s="31" t="s">
        <v>1863</v>
      </c>
      <c r="E668" s="31" t="s">
        <v>28</v>
      </c>
      <c r="F668" s="20" t="s">
        <v>16</v>
      </c>
      <c r="G668" s="1" t="s">
        <v>17</v>
      </c>
      <c r="H668" s="2">
        <v>1.1000000000000001</v>
      </c>
      <c r="I668" s="8">
        <v>5</v>
      </c>
      <c r="J668" s="34" t="s">
        <v>4423</v>
      </c>
      <c r="K668" s="1">
        <v>901.77</v>
      </c>
      <c r="L668" s="31"/>
      <c r="M668" s="2"/>
      <c r="N668" s="2">
        <f t="shared" si="20"/>
        <v>901.77</v>
      </c>
      <c r="O668" s="2">
        <f t="shared" si="21"/>
        <v>8.0515178571428567</v>
      </c>
      <c r="P668" s="1" t="s">
        <v>1864</v>
      </c>
    </row>
    <row r="669" spans="1:16" x14ac:dyDescent="0.25">
      <c r="A669" s="33"/>
      <c r="B669" s="33"/>
      <c r="C669" s="33"/>
      <c r="D669" s="33"/>
      <c r="E669" s="33"/>
      <c r="F669" s="20" t="s">
        <v>16</v>
      </c>
      <c r="G669" s="1" t="s">
        <v>14</v>
      </c>
      <c r="H669" s="2">
        <v>0</v>
      </c>
      <c r="I669" s="8">
        <v>1</v>
      </c>
      <c r="J669" s="35"/>
      <c r="K669" s="1"/>
      <c r="L669" s="33"/>
      <c r="M669" s="2"/>
      <c r="N669" s="19">
        <f t="shared" si="20"/>
        <v>0</v>
      </c>
      <c r="O669" s="19">
        <f t="shared" si="21"/>
        <v>0</v>
      </c>
      <c r="P669" s="1" t="s">
        <v>24</v>
      </c>
    </row>
    <row r="670" spans="1:16" x14ac:dyDescent="0.25">
      <c r="A670" s="31" t="s">
        <v>160</v>
      </c>
      <c r="B670" s="31" t="s">
        <v>1865</v>
      </c>
      <c r="C670" s="31" t="s">
        <v>1866</v>
      </c>
      <c r="D670" s="31" t="s">
        <v>1867</v>
      </c>
      <c r="E670" s="31" t="s">
        <v>28</v>
      </c>
      <c r="F670" s="20" t="s">
        <v>16</v>
      </c>
      <c r="G670" s="1" t="s">
        <v>17</v>
      </c>
      <c r="H670" s="2">
        <v>1.1000000000000001</v>
      </c>
      <c r="I670" s="8">
        <v>4</v>
      </c>
      <c r="J670" s="34" t="s">
        <v>4423</v>
      </c>
      <c r="K670" s="1">
        <v>901.77</v>
      </c>
      <c r="L670" s="31"/>
      <c r="M670" s="2"/>
      <c r="N670" s="2">
        <f t="shared" si="20"/>
        <v>901.77</v>
      </c>
      <c r="O670" s="2">
        <f t="shared" si="21"/>
        <v>8.0515178571428567</v>
      </c>
      <c r="P670" s="1" t="s">
        <v>173</v>
      </c>
    </row>
    <row r="671" spans="1:16" x14ac:dyDescent="0.25">
      <c r="A671" s="33"/>
      <c r="B671" s="33"/>
      <c r="C671" s="33"/>
      <c r="D671" s="33"/>
      <c r="E671" s="33"/>
      <c r="F671" s="20" t="s">
        <v>16</v>
      </c>
      <c r="G671" s="1" t="s">
        <v>14</v>
      </c>
      <c r="H671" s="2">
        <v>0</v>
      </c>
      <c r="I671" s="8">
        <v>1</v>
      </c>
      <c r="J671" s="35"/>
      <c r="K671" s="1"/>
      <c r="L671" s="33"/>
      <c r="M671" s="2"/>
      <c r="N671" s="19">
        <f t="shared" si="20"/>
        <v>0</v>
      </c>
      <c r="O671" s="19">
        <f t="shared" si="21"/>
        <v>0</v>
      </c>
      <c r="P671" s="1" t="s">
        <v>24</v>
      </c>
    </row>
    <row r="672" spans="1:16" x14ac:dyDescent="0.25">
      <c r="A672" s="20" t="s">
        <v>160</v>
      </c>
      <c r="B672" s="20" t="s">
        <v>1868</v>
      </c>
      <c r="C672" s="20" t="s">
        <v>1869</v>
      </c>
      <c r="D672" s="20" t="s">
        <v>1870</v>
      </c>
      <c r="E672" s="20" t="s">
        <v>43</v>
      </c>
      <c r="F672" s="20" t="s">
        <v>16</v>
      </c>
      <c r="G672" s="1" t="s">
        <v>17</v>
      </c>
      <c r="H672" s="2">
        <v>1.1000000000000001</v>
      </c>
      <c r="I672" s="8">
        <v>4</v>
      </c>
      <c r="J672" s="29" t="s">
        <v>4434</v>
      </c>
      <c r="K672" s="1">
        <v>1121</v>
      </c>
      <c r="L672" s="20"/>
      <c r="M672" s="2"/>
      <c r="N672" s="2">
        <f t="shared" si="20"/>
        <v>1121</v>
      </c>
      <c r="O672" s="2">
        <f t="shared" si="21"/>
        <v>10.008928571428571</v>
      </c>
      <c r="P672" s="1" t="s">
        <v>118</v>
      </c>
    </row>
    <row r="673" spans="1:16" x14ac:dyDescent="0.25">
      <c r="A673" s="31" t="s">
        <v>160</v>
      </c>
      <c r="B673" s="31" t="s">
        <v>1871</v>
      </c>
      <c r="C673" s="31" t="s">
        <v>1872</v>
      </c>
      <c r="D673" s="31" t="s">
        <v>1873</v>
      </c>
      <c r="E673" s="31" t="s">
        <v>43</v>
      </c>
      <c r="F673" s="20" t="s">
        <v>16</v>
      </c>
      <c r="G673" s="1" t="s">
        <v>17</v>
      </c>
      <c r="H673" s="2">
        <v>1.1000000000000001</v>
      </c>
      <c r="I673" s="8">
        <v>7</v>
      </c>
      <c r="J673" s="34" t="s">
        <v>4369</v>
      </c>
      <c r="K673" s="1">
        <v>257.24</v>
      </c>
      <c r="L673" s="31"/>
      <c r="M673" s="2"/>
      <c r="N673" s="2">
        <f t="shared" si="20"/>
        <v>257.24</v>
      </c>
      <c r="O673" s="2">
        <f t="shared" si="21"/>
        <v>2.2967857142857144</v>
      </c>
      <c r="P673" s="1" t="s">
        <v>166</v>
      </c>
    </row>
    <row r="674" spans="1:16" x14ac:dyDescent="0.25">
      <c r="A674" s="33"/>
      <c r="B674" s="33"/>
      <c r="C674" s="33"/>
      <c r="D674" s="33"/>
      <c r="E674" s="33"/>
      <c r="F674" s="20" t="s">
        <v>16</v>
      </c>
      <c r="G674" s="1" t="s">
        <v>14</v>
      </c>
      <c r="H674" s="2">
        <v>0</v>
      </c>
      <c r="I674" s="8">
        <v>1</v>
      </c>
      <c r="J674" s="35"/>
      <c r="K674" s="1"/>
      <c r="L674" s="33"/>
      <c r="M674" s="2"/>
      <c r="N674" s="19">
        <f t="shared" si="20"/>
        <v>0</v>
      </c>
      <c r="O674" s="19">
        <f t="shared" si="21"/>
        <v>0</v>
      </c>
      <c r="P674" s="1" t="s">
        <v>24</v>
      </c>
    </row>
    <row r="675" spans="1:16" x14ac:dyDescent="0.25">
      <c r="A675" s="31" t="s">
        <v>160</v>
      </c>
      <c r="B675" s="31" t="s">
        <v>1874</v>
      </c>
      <c r="C675" s="31" t="s">
        <v>1875</v>
      </c>
      <c r="D675" s="31" t="s">
        <v>1876</v>
      </c>
      <c r="E675" s="31" t="s">
        <v>28</v>
      </c>
      <c r="F675" s="20" t="s">
        <v>130</v>
      </c>
      <c r="G675" s="1" t="s">
        <v>14</v>
      </c>
      <c r="H675" s="2">
        <v>0</v>
      </c>
      <c r="I675" s="8">
        <v>1</v>
      </c>
      <c r="J675" s="34" t="s">
        <v>4434</v>
      </c>
      <c r="K675" s="1"/>
      <c r="L675" s="31"/>
      <c r="M675" s="2"/>
      <c r="N675" s="19">
        <f t="shared" si="20"/>
        <v>0</v>
      </c>
      <c r="O675" s="19">
        <f t="shared" si="21"/>
        <v>0</v>
      </c>
      <c r="P675" s="1" t="s">
        <v>12</v>
      </c>
    </row>
    <row r="676" spans="1:16" x14ac:dyDescent="0.25">
      <c r="A676" s="32"/>
      <c r="B676" s="32"/>
      <c r="C676" s="32"/>
      <c r="D676" s="32"/>
      <c r="E676" s="32"/>
      <c r="F676" s="20" t="s">
        <v>16</v>
      </c>
      <c r="G676" s="1" t="s">
        <v>17</v>
      </c>
      <c r="H676" s="2">
        <v>1.1000000000000001</v>
      </c>
      <c r="I676" s="8">
        <v>4</v>
      </c>
      <c r="J676" s="36"/>
      <c r="K676" s="1"/>
      <c r="L676" s="32"/>
      <c r="M676" s="2"/>
      <c r="N676" s="19">
        <f t="shared" ref="N676:N683" si="22">K676+M676</f>
        <v>0</v>
      </c>
      <c r="O676" s="19">
        <f t="shared" si="21"/>
        <v>0</v>
      </c>
      <c r="P676" s="1" t="s">
        <v>118</v>
      </c>
    </row>
    <row r="677" spans="1:16" x14ac:dyDescent="0.25">
      <c r="A677" s="32"/>
      <c r="B677" s="32"/>
      <c r="C677" s="32"/>
      <c r="D677" s="32"/>
      <c r="E677" s="32"/>
      <c r="F677" s="20" t="s">
        <v>16</v>
      </c>
      <c r="G677" s="1" t="s">
        <v>14</v>
      </c>
      <c r="H677" s="2">
        <v>0</v>
      </c>
      <c r="I677" s="8">
        <v>1</v>
      </c>
      <c r="J677" s="36"/>
      <c r="K677" s="1"/>
      <c r="L677" s="32"/>
      <c r="M677" s="2"/>
      <c r="N677" s="19">
        <f t="shared" si="22"/>
        <v>0</v>
      </c>
      <c r="O677" s="19">
        <f t="shared" si="21"/>
        <v>0</v>
      </c>
      <c r="P677" s="1" t="s">
        <v>12</v>
      </c>
    </row>
    <row r="678" spans="1:16" x14ac:dyDescent="0.25">
      <c r="A678" s="33"/>
      <c r="B678" s="33"/>
      <c r="C678" s="33"/>
      <c r="D678" s="33"/>
      <c r="E678" s="33"/>
      <c r="F678" s="20" t="s">
        <v>16</v>
      </c>
      <c r="G678" s="1" t="s">
        <v>135</v>
      </c>
      <c r="H678" s="2">
        <v>0.1</v>
      </c>
      <c r="I678" s="8">
        <v>1</v>
      </c>
      <c r="J678" s="35"/>
      <c r="K678" s="1"/>
      <c r="L678" s="33"/>
      <c r="M678" s="2"/>
      <c r="N678" s="19">
        <f t="shared" si="22"/>
        <v>0</v>
      </c>
      <c r="O678" s="19">
        <f t="shared" si="21"/>
        <v>0</v>
      </c>
      <c r="P678" s="1" t="s">
        <v>12</v>
      </c>
    </row>
    <row r="679" spans="1:16" x14ac:dyDescent="0.25">
      <c r="A679" s="31" t="s">
        <v>160</v>
      </c>
      <c r="B679" s="31" t="s">
        <v>1877</v>
      </c>
      <c r="C679" s="31" t="s">
        <v>1878</v>
      </c>
      <c r="D679" s="31" t="s">
        <v>1879</v>
      </c>
      <c r="E679" s="31" t="s">
        <v>28</v>
      </c>
      <c r="F679" s="20" t="s">
        <v>130</v>
      </c>
      <c r="G679" s="1" t="s">
        <v>14</v>
      </c>
      <c r="H679" s="2">
        <v>0</v>
      </c>
      <c r="I679" s="8">
        <v>1</v>
      </c>
      <c r="J679" s="34" t="s">
        <v>4423</v>
      </c>
      <c r="K679" s="1"/>
      <c r="L679" s="31"/>
      <c r="M679" s="2"/>
      <c r="N679" s="19">
        <f t="shared" si="22"/>
        <v>0</v>
      </c>
      <c r="O679" s="19">
        <f t="shared" si="21"/>
        <v>0</v>
      </c>
      <c r="P679" s="1" t="s">
        <v>12</v>
      </c>
    </row>
    <row r="680" spans="1:16" x14ac:dyDescent="0.25">
      <c r="A680" s="32"/>
      <c r="B680" s="32"/>
      <c r="C680" s="32"/>
      <c r="D680" s="32"/>
      <c r="E680" s="32"/>
      <c r="F680" s="20" t="s">
        <v>16</v>
      </c>
      <c r="G680" s="1" t="s">
        <v>17</v>
      </c>
      <c r="H680" s="2">
        <v>1.1000000000000001</v>
      </c>
      <c r="I680" s="8">
        <v>5</v>
      </c>
      <c r="J680" s="36"/>
      <c r="K680" s="1">
        <v>901.77</v>
      </c>
      <c r="L680" s="32"/>
      <c r="M680" s="2"/>
      <c r="N680" s="2">
        <f t="shared" si="22"/>
        <v>901.77</v>
      </c>
      <c r="O680" s="2">
        <f t="shared" si="21"/>
        <v>8.0515178571428567</v>
      </c>
      <c r="P680" s="1" t="s">
        <v>153</v>
      </c>
    </row>
    <row r="681" spans="1:16" x14ac:dyDescent="0.25">
      <c r="A681" s="32"/>
      <c r="B681" s="32"/>
      <c r="C681" s="32"/>
      <c r="D681" s="32"/>
      <c r="E681" s="32"/>
      <c r="F681" s="20" t="s">
        <v>16</v>
      </c>
      <c r="G681" s="1" t="s">
        <v>14</v>
      </c>
      <c r="H681" s="2">
        <v>0</v>
      </c>
      <c r="I681" s="8">
        <v>1</v>
      </c>
      <c r="J681" s="36"/>
      <c r="K681" s="1"/>
      <c r="L681" s="32"/>
      <c r="M681" s="2"/>
      <c r="N681" s="19">
        <f t="shared" si="22"/>
        <v>0</v>
      </c>
      <c r="O681" s="19">
        <f t="shared" si="21"/>
        <v>0</v>
      </c>
      <c r="P681" s="1" t="s">
        <v>24</v>
      </c>
    </row>
    <row r="682" spans="1:16" x14ac:dyDescent="0.25">
      <c r="A682" s="33"/>
      <c r="B682" s="33"/>
      <c r="C682" s="33"/>
      <c r="D682" s="33"/>
      <c r="E682" s="33"/>
      <c r="F682" s="20" t="s">
        <v>16</v>
      </c>
      <c r="G682" s="1" t="s">
        <v>135</v>
      </c>
      <c r="H682" s="2">
        <v>0.1</v>
      </c>
      <c r="I682" s="8">
        <v>1</v>
      </c>
      <c r="J682" s="35"/>
      <c r="K682" s="1"/>
      <c r="L682" s="33"/>
      <c r="M682" s="2"/>
      <c r="N682" s="19">
        <f t="shared" si="22"/>
        <v>0</v>
      </c>
      <c r="O682" s="19">
        <f t="shared" si="21"/>
        <v>0</v>
      </c>
      <c r="P682" s="1" t="s">
        <v>12</v>
      </c>
    </row>
    <row r="683" spans="1:16" x14ac:dyDescent="0.25">
      <c r="A683" s="31" t="s">
        <v>160</v>
      </c>
      <c r="B683" s="31" t="s">
        <v>1880</v>
      </c>
      <c r="C683" s="31" t="s">
        <v>1881</v>
      </c>
      <c r="D683" s="31" t="s">
        <v>1882</v>
      </c>
      <c r="E683" s="31" t="s">
        <v>43</v>
      </c>
      <c r="F683" s="20" t="s">
        <v>16</v>
      </c>
      <c r="G683" s="1" t="s">
        <v>17</v>
      </c>
      <c r="H683" s="2">
        <v>1.1000000000000001</v>
      </c>
      <c r="I683" s="8">
        <v>4</v>
      </c>
      <c r="J683" s="34" t="s">
        <v>4434</v>
      </c>
      <c r="K683" s="1">
        <v>944</v>
      </c>
      <c r="L683" s="20" t="s">
        <v>4249</v>
      </c>
      <c r="M683" s="2">
        <f>18</f>
        <v>18</v>
      </c>
      <c r="N683" s="2">
        <f t="shared" si="22"/>
        <v>962</v>
      </c>
      <c r="O683" s="2">
        <f t="shared" si="21"/>
        <v>8.5892857142857135</v>
      </c>
      <c r="P683" s="1" t="s">
        <v>118</v>
      </c>
    </row>
    <row r="684" spans="1:16" x14ac:dyDescent="0.25">
      <c r="A684" s="33"/>
      <c r="B684" s="33"/>
      <c r="C684" s="33"/>
      <c r="D684" s="33"/>
      <c r="E684" s="33"/>
      <c r="F684" s="20" t="s">
        <v>16</v>
      </c>
      <c r="G684" s="1" t="s">
        <v>14</v>
      </c>
      <c r="H684" s="2">
        <v>0</v>
      </c>
      <c r="I684" s="8">
        <v>0</v>
      </c>
      <c r="J684" s="35"/>
      <c r="K684" s="1"/>
      <c r="L684" s="20"/>
      <c r="M684" s="2"/>
      <c r="N684" s="19">
        <f>K684+M684</f>
        <v>0</v>
      </c>
      <c r="O684" s="19">
        <f>N684/112</f>
        <v>0</v>
      </c>
      <c r="P684" s="1" t="s">
        <v>10</v>
      </c>
    </row>
    <row r="685" spans="1:16" x14ac:dyDescent="0.25">
      <c r="A685" s="31" t="s">
        <v>160</v>
      </c>
      <c r="B685" s="31" t="s">
        <v>1883</v>
      </c>
      <c r="C685" s="31" t="s">
        <v>1884</v>
      </c>
      <c r="D685" s="31" t="s">
        <v>1885</v>
      </c>
      <c r="E685" s="31" t="s">
        <v>43</v>
      </c>
      <c r="F685" s="20" t="s">
        <v>16</v>
      </c>
      <c r="G685" s="1" t="s">
        <v>17</v>
      </c>
      <c r="H685" s="2">
        <v>1.1000000000000001</v>
      </c>
      <c r="I685" s="8">
        <v>2</v>
      </c>
      <c r="J685" s="34" t="s">
        <v>4592</v>
      </c>
      <c r="K685" s="1">
        <v>436.6</v>
      </c>
      <c r="L685" s="31"/>
      <c r="M685" s="2"/>
      <c r="N685" s="2">
        <f t="shared" ref="N685:N748" si="23">K685+M685</f>
        <v>436.6</v>
      </c>
      <c r="O685" s="2">
        <f t="shared" ref="O685:O748" si="24">N685/112</f>
        <v>3.8982142857142859</v>
      </c>
      <c r="P685" s="1" t="s">
        <v>116</v>
      </c>
    </row>
    <row r="686" spans="1:16" x14ac:dyDescent="0.25">
      <c r="A686" s="33"/>
      <c r="B686" s="33"/>
      <c r="C686" s="33"/>
      <c r="D686" s="33"/>
      <c r="E686" s="33"/>
      <c r="F686" s="20" t="s">
        <v>16</v>
      </c>
      <c r="G686" s="1" t="s">
        <v>14</v>
      </c>
      <c r="H686" s="2">
        <v>0</v>
      </c>
      <c r="I686" s="8">
        <v>1</v>
      </c>
      <c r="J686" s="35"/>
      <c r="K686" s="1"/>
      <c r="L686" s="33"/>
      <c r="M686" s="2"/>
      <c r="N686" s="19">
        <f t="shared" si="23"/>
        <v>0</v>
      </c>
      <c r="O686" s="19">
        <f t="shared" si="24"/>
        <v>0</v>
      </c>
      <c r="P686" s="1" t="s">
        <v>24</v>
      </c>
    </row>
    <row r="687" spans="1:16" x14ac:dyDescent="0.25">
      <c r="A687" s="31" t="s">
        <v>160</v>
      </c>
      <c r="B687" s="31" t="s">
        <v>1886</v>
      </c>
      <c r="C687" s="31" t="s">
        <v>1887</v>
      </c>
      <c r="D687" s="31" t="s">
        <v>1888</v>
      </c>
      <c r="E687" s="31" t="s">
        <v>43</v>
      </c>
      <c r="F687" s="20" t="s">
        <v>130</v>
      </c>
      <c r="G687" s="1" t="s">
        <v>14</v>
      </c>
      <c r="H687" s="2">
        <v>0</v>
      </c>
      <c r="I687" s="8">
        <v>1</v>
      </c>
      <c r="J687" s="34" t="s">
        <v>4434</v>
      </c>
      <c r="K687" s="1"/>
      <c r="L687" s="31"/>
      <c r="M687" s="2"/>
      <c r="N687" s="19">
        <f t="shared" si="23"/>
        <v>0</v>
      </c>
      <c r="O687" s="19">
        <f t="shared" si="24"/>
        <v>0</v>
      </c>
      <c r="P687" s="1" t="s">
        <v>12</v>
      </c>
    </row>
    <row r="688" spans="1:16" x14ac:dyDescent="0.25">
      <c r="A688" s="32"/>
      <c r="B688" s="32"/>
      <c r="C688" s="32"/>
      <c r="D688" s="32"/>
      <c r="E688" s="32"/>
      <c r="F688" s="20" t="s">
        <v>16</v>
      </c>
      <c r="G688" s="1" t="s">
        <v>17</v>
      </c>
      <c r="H688" s="2">
        <v>1.1000000000000001</v>
      </c>
      <c r="I688" s="8">
        <v>3</v>
      </c>
      <c r="J688" s="36"/>
      <c r="K688" s="1">
        <v>1307.44</v>
      </c>
      <c r="L688" s="32"/>
      <c r="M688" s="2"/>
      <c r="N688" s="2">
        <f t="shared" si="23"/>
        <v>1307.44</v>
      </c>
      <c r="O688" s="2">
        <f t="shared" si="24"/>
        <v>11.67357142857143</v>
      </c>
      <c r="P688" s="1" t="s">
        <v>34</v>
      </c>
    </row>
    <row r="689" spans="1:16" x14ac:dyDescent="0.25">
      <c r="A689" s="32"/>
      <c r="B689" s="32"/>
      <c r="C689" s="32"/>
      <c r="D689" s="32"/>
      <c r="E689" s="32"/>
      <c r="F689" s="20" t="s">
        <v>16</v>
      </c>
      <c r="G689" s="1" t="s">
        <v>14</v>
      </c>
      <c r="H689" s="2">
        <v>0</v>
      </c>
      <c r="I689" s="8">
        <v>1</v>
      </c>
      <c r="J689" s="36"/>
      <c r="K689" s="1"/>
      <c r="L689" s="32"/>
      <c r="M689" s="2"/>
      <c r="N689" s="19">
        <f t="shared" si="23"/>
        <v>0</v>
      </c>
      <c r="O689" s="19">
        <f t="shared" si="24"/>
        <v>0</v>
      </c>
      <c r="P689" s="1" t="s">
        <v>12</v>
      </c>
    </row>
    <row r="690" spans="1:16" x14ac:dyDescent="0.25">
      <c r="A690" s="33"/>
      <c r="B690" s="33"/>
      <c r="C690" s="33"/>
      <c r="D690" s="33"/>
      <c r="E690" s="33"/>
      <c r="F690" s="20" t="s">
        <v>16</v>
      </c>
      <c r="G690" s="1" t="s">
        <v>135</v>
      </c>
      <c r="H690" s="2">
        <v>0.1</v>
      </c>
      <c r="I690" s="8">
        <v>1</v>
      </c>
      <c r="J690" s="35"/>
      <c r="K690" s="1"/>
      <c r="L690" s="33"/>
      <c r="M690" s="2"/>
      <c r="N690" s="19">
        <f t="shared" si="23"/>
        <v>0</v>
      </c>
      <c r="O690" s="19">
        <f t="shared" si="24"/>
        <v>0</v>
      </c>
      <c r="P690" s="1" t="s">
        <v>12</v>
      </c>
    </row>
    <row r="691" spans="1:16" x14ac:dyDescent="0.25">
      <c r="A691" s="20" t="s">
        <v>160</v>
      </c>
      <c r="B691" s="20" t="s">
        <v>1889</v>
      </c>
      <c r="C691" s="20" t="s">
        <v>1890</v>
      </c>
      <c r="D691" s="20" t="s">
        <v>1891</v>
      </c>
      <c r="E691" s="20" t="s">
        <v>43</v>
      </c>
      <c r="F691" s="20" t="s">
        <v>16</v>
      </c>
      <c r="G691" s="1" t="s">
        <v>17</v>
      </c>
      <c r="H691" s="2">
        <v>1.1000000000000001</v>
      </c>
      <c r="I691" s="8">
        <v>3</v>
      </c>
      <c r="J691" s="29" t="s">
        <v>4434</v>
      </c>
      <c r="K691" s="1">
        <v>1772.36</v>
      </c>
      <c r="L691" s="20"/>
      <c r="M691" s="2"/>
      <c r="N691" s="2">
        <f t="shared" si="23"/>
        <v>1772.36</v>
      </c>
      <c r="O691" s="2">
        <f t="shared" si="24"/>
        <v>15.824642857142857</v>
      </c>
      <c r="P691" s="1" t="s">
        <v>34</v>
      </c>
    </row>
    <row r="692" spans="1:16" x14ac:dyDescent="0.25">
      <c r="A692" s="31" t="s">
        <v>160</v>
      </c>
      <c r="B692" s="31" t="s">
        <v>1892</v>
      </c>
      <c r="C692" s="31" t="s">
        <v>1893</v>
      </c>
      <c r="D692" s="31" t="s">
        <v>1894</v>
      </c>
      <c r="E692" s="31" t="s">
        <v>43</v>
      </c>
      <c r="F692" s="20" t="s">
        <v>130</v>
      </c>
      <c r="G692" s="1" t="s">
        <v>14</v>
      </c>
      <c r="H692" s="2">
        <v>0</v>
      </c>
      <c r="I692" s="8">
        <v>1</v>
      </c>
      <c r="J692" s="34" t="s">
        <v>4434</v>
      </c>
      <c r="K692" s="1"/>
      <c r="L692" s="31"/>
      <c r="M692" s="2"/>
      <c r="N692" s="19">
        <f t="shared" si="23"/>
        <v>0</v>
      </c>
      <c r="O692" s="19">
        <f t="shared" si="24"/>
        <v>0</v>
      </c>
      <c r="P692" s="1" t="s">
        <v>12</v>
      </c>
    </row>
    <row r="693" spans="1:16" x14ac:dyDescent="0.25">
      <c r="A693" s="32"/>
      <c r="B693" s="32"/>
      <c r="C693" s="32"/>
      <c r="D693" s="32"/>
      <c r="E693" s="32"/>
      <c r="F693" s="20" t="s">
        <v>16</v>
      </c>
      <c r="G693" s="1" t="s">
        <v>17</v>
      </c>
      <c r="H693" s="2">
        <v>1.1000000000000001</v>
      </c>
      <c r="I693" s="8">
        <v>1</v>
      </c>
      <c r="J693" s="36"/>
      <c r="K693" s="1">
        <v>948.72</v>
      </c>
      <c r="L693" s="32"/>
      <c r="M693" s="2"/>
      <c r="N693" s="2">
        <f t="shared" si="23"/>
        <v>948.72</v>
      </c>
      <c r="O693" s="2">
        <f t="shared" si="24"/>
        <v>8.4707142857142852</v>
      </c>
      <c r="P693" s="1" t="s">
        <v>99</v>
      </c>
    </row>
    <row r="694" spans="1:16" x14ac:dyDescent="0.25">
      <c r="A694" s="32"/>
      <c r="B694" s="32"/>
      <c r="C694" s="32"/>
      <c r="D694" s="32"/>
      <c r="E694" s="32"/>
      <c r="F694" s="20" t="s">
        <v>16</v>
      </c>
      <c r="G694" s="1" t="s">
        <v>14</v>
      </c>
      <c r="H694" s="2">
        <v>0</v>
      </c>
      <c r="I694" s="8">
        <v>1</v>
      </c>
      <c r="J694" s="36"/>
      <c r="K694" s="1"/>
      <c r="L694" s="32"/>
      <c r="M694" s="2"/>
      <c r="N694" s="19">
        <f t="shared" si="23"/>
        <v>0</v>
      </c>
      <c r="O694" s="19">
        <f t="shared" si="24"/>
        <v>0</v>
      </c>
      <c r="P694" s="1" t="s">
        <v>24</v>
      </c>
    </row>
    <row r="695" spans="1:16" x14ac:dyDescent="0.25">
      <c r="A695" s="33"/>
      <c r="B695" s="33"/>
      <c r="C695" s="33"/>
      <c r="D695" s="33"/>
      <c r="E695" s="33"/>
      <c r="F695" s="20" t="s">
        <v>16</v>
      </c>
      <c r="G695" s="1" t="s">
        <v>135</v>
      </c>
      <c r="H695" s="2">
        <v>0.1</v>
      </c>
      <c r="I695" s="8">
        <v>1</v>
      </c>
      <c r="J695" s="35"/>
      <c r="K695" s="1"/>
      <c r="L695" s="33"/>
      <c r="M695" s="2"/>
      <c r="N695" s="19">
        <f t="shared" si="23"/>
        <v>0</v>
      </c>
      <c r="O695" s="19">
        <f t="shared" si="24"/>
        <v>0</v>
      </c>
      <c r="P695" s="1" t="s">
        <v>12</v>
      </c>
    </row>
    <row r="696" spans="1:16" x14ac:dyDescent="0.25">
      <c r="A696" s="31" t="s">
        <v>160</v>
      </c>
      <c r="B696" s="31" t="s">
        <v>1895</v>
      </c>
      <c r="C696" s="31" t="s">
        <v>1896</v>
      </c>
      <c r="D696" s="31" t="s">
        <v>1897</v>
      </c>
      <c r="E696" s="31" t="s">
        <v>43</v>
      </c>
      <c r="F696" s="20" t="s">
        <v>130</v>
      </c>
      <c r="G696" s="1" t="s">
        <v>14</v>
      </c>
      <c r="H696" s="2">
        <v>0</v>
      </c>
      <c r="I696" s="8">
        <v>1</v>
      </c>
      <c r="J696" s="34" t="s">
        <v>4434</v>
      </c>
      <c r="K696" s="1"/>
      <c r="L696" s="31"/>
      <c r="M696" s="2"/>
      <c r="N696" s="19">
        <f t="shared" si="23"/>
        <v>0</v>
      </c>
      <c r="O696" s="19">
        <f t="shared" si="24"/>
        <v>0</v>
      </c>
      <c r="P696" s="1" t="s">
        <v>12</v>
      </c>
    </row>
    <row r="697" spans="1:16" x14ac:dyDescent="0.25">
      <c r="A697" s="32"/>
      <c r="B697" s="32"/>
      <c r="C697" s="32"/>
      <c r="D697" s="32"/>
      <c r="E697" s="32"/>
      <c r="F697" s="20" t="s">
        <v>16</v>
      </c>
      <c r="G697" s="1" t="s">
        <v>17</v>
      </c>
      <c r="H697" s="2">
        <v>1.1000000000000001</v>
      </c>
      <c r="I697" s="8">
        <v>6</v>
      </c>
      <c r="J697" s="36"/>
      <c r="K697" s="1">
        <v>2499.2399999999998</v>
      </c>
      <c r="L697" s="32"/>
      <c r="M697" s="2"/>
      <c r="N697" s="2">
        <f t="shared" si="23"/>
        <v>2499.2399999999998</v>
      </c>
      <c r="O697" s="2">
        <f t="shared" si="24"/>
        <v>22.314642857142854</v>
      </c>
      <c r="P697" s="1" t="s">
        <v>154</v>
      </c>
    </row>
    <row r="698" spans="1:16" x14ac:dyDescent="0.25">
      <c r="A698" s="32"/>
      <c r="B698" s="32"/>
      <c r="C698" s="32"/>
      <c r="D698" s="32"/>
      <c r="E698" s="32"/>
      <c r="F698" s="20" t="s">
        <v>16</v>
      </c>
      <c r="G698" s="1" t="s">
        <v>14</v>
      </c>
      <c r="H698" s="2">
        <v>0</v>
      </c>
      <c r="I698" s="8">
        <v>1</v>
      </c>
      <c r="J698" s="36"/>
      <c r="K698" s="1"/>
      <c r="L698" s="32"/>
      <c r="M698" s="2"/>
      <c r="N698" s="19">
        <f t="shared" si="23"/>
        <v>0</v>
      </c>
      <c r="O698" s="19">
        <f t="shared" si="24"/>
        <v>0</v>
      </c>
      <c r="P698" s="1" t="s">
        <v>24</v>
      </c>
    </row>
    <row r="699" spans="1:16" x14ac:dyDescent="0.25">
      <c r="A699" s="33"/>
      <c r="B699" s="33"/>
      <c r="C699" s="33"/>
      <c r="D699" s="33"/>
      <c r="E699" s="33"/>
      <c r="F699" s="20" t="s">
        <v>16</v>
      </c>
      <c r="G699" s="1" t="s">
        <v>135</v>
      </c>
      <c r="H699" s="2">
        <v>0.1</v>
      </c>
      <c r="I699" s="8">
        <v>1</v>
      </c>
      <c r="J699" s="35"/>
      <c r="K699" s="1"/>
      <c r="L699" s="33"/>
      <c r="M699" s="2"/>
      <c r="N699" s="19">
        <f t="shared" si="23"/>
        <v>0</v>
      </c>
      <c r="O699" s="19">
        <f t="shared" si="24"/>
        <v>0</v>
      </c>
      <c r="P699" s="1" t="s">
        <v>12</v>
      </c>
    </row>
    <row r="700" spans="1:16" x14ac:dyDescent="0.25">
      <c r="A700" s="20" t="s">
        <v>160</v>
      </c>
      <c r="B700" s="20" t="s">
        <v>1898</v>
      </c>
      <c r="C700" s="20" t="s">
        <v>1899</v>
      </c>
      <c r="D700" s="20" t="s">
        <v>1900</v>
      </c>
      <c r="E700" s="20" t="s">
        <v>15</v>
      </c>
      <c r="F700" s="20" t="s">
        <v>16</v>
      </c>
      <c r="G700" s="1" t="s">
        <v>17</v>
      </c>
      <c r="H700" s="2">
        <v>1.1000000000000001</v>
      </c>
      <c r="I700" s="8">
        <v>1</v>
      </c>
      <c r="J700" s="29"/>
      <c r="K700" s="1"/>
      <c r="L700" s="20" t="s">
        <v>4593</v>
      </c>
      <c r="M700" s="2">
        <v>21</v>
      </c>
      <c r="N700" s="2">
        <f t="shared" si="23"/>
        <v>21</v>
      </c>
      <c r="O700" s="2">
        <f t="shared" si="24"/>
        <v>0.1875</v>
      </c>
      <c r="P700" s="1" t="s">
        <v>37</v>
      </c>
    </row>
    <row r="701" spans="1:16" x14ac:dyDescent="0.25">
      <c r="A701" s="20" t="s">
        <v>160</v>
      </c>
      <c r="B701" s="20" t="s">
        <v>1901</v>
      </c>
      <c r="C701" s="20" t="s">
        <v>1902</v>
      </c>
      <c r="D701" s="20" t="s">
        <v>1903</v>
      </c>
      <c r="E701" s="20" t="s">
        <v>20</v>
      </c>
      <c r="F701" s="20" t="s">
        <v>16</v>
      </c>
      <c r="G701" s="1" t="s">
        <v>17</v>
      </c>
      <c r="H701" s="2">
        <v>1.1000000000000001</v>
      </c>
      <c r="I701" s="8">
        <v>2</v>
      </c>
      <c r="J701" s="29"/>
      <c r="K701" s="1"/>
      <c r="L701" s="20" t="s">
        <v>4594</v>
      </c>
      <c r="M701" s="2">
        <v>420.048</v>
      </c>
      <c r="N701" s="2">
        <f t="shared" si="23"/>
        <v>420.048</v>
      </c>
      <c r="O701" s="2">
        <f t="shared" si="24"/>
        <v>3.7504285714285714</v>
      </c>
      <c r="P701" s="1" t="s">
        <v>36</v>
      </c>
    </row>
    <row r="702" spans="1:16" x14ac:dyDescent="0.25">
      <c r="A702" s="20" t="s">
        <v>160</v>
      </c>
      <c r="B702" s="20" t="s">
        <v>1904</v>
      </c>
      <c r="C702" s="20" t="s">
        <v>1905</v>
      </c>
      <c r="D702" s="20" t="s">
        <v>1906</v>
      </c>
      <c r="E702" s="20" t="s">
        <v>15</v>
      </c>
      <c r="F702" s="20" t="s">
        <v>16</v>
      </c>
      <c r="G702" s="1" t="s">
        <v>95</v>
      </c>
      <c r="H702" s="2">
        <v>0.77</v>
      </c>
      <c r="I702" s="8">
        <v>1</v>
      </c>
      <c r="J702" s="29"/>
      <c r="K702" s="1"/>
      <c r="L702" s="20" t="s">
        <v>4180</v>
      </c>
      <c r="M702" s="2">
        <v>260.74799999999999</v>
      </c>
      <c r="N702" s="2">
        <f t="shared" si="23"/>
        <v>260.74799999999999</v>
      </c>
      <c r="O702" s="2">
        <f t="shared" si="24"/>
        <v>2.3281071428571427</v>
      </c>
      <c r="P702" s="1" t="s">
        <v>170</v>
      </c>
    </row>
    <row r="703" spans="1:16" x14ac:dyDescent="0.25">
      <c r="A703" s="31" t="s">
        <v>160</v>
      </c>
      <c r="B703" s="31" t="s">
        <v>1907</v>
      </c>
      <c r="C703" s="31" t="s">
        <v>1908</v>
      </c>
      <c r="D703" s="31" t="s">
        <v>1909</v>
      </c>
      <c r="E703" s="31" t="s">
        <v>43</v>
      </c>
      <c r="F703" s="20" t="s">
        <v>130</v>
      </c>
      <c r="G703" s="1" t="s">
        <v>14</v>
      </c>
      <c r="H703" s="2">
        <v>0</v>
      </c>
      <c r="I703" s="8">
        <v>1</v>
      </c>
      <c r="J703" s="34" t="s">
        <v>4434</v>
      </c>
      <c r="K703" s="1"/>
      <c r="L703" s="20"/>
      <c r="M703" s="2"/>
      <c r="N703" s="19">
        <f t="shared" si="23"/>
        <v>0</v>
      </c>
      <c r="O703" s="19">
        <f t="shared" si="24"/>
        <v>0</v>
      </c>
      <c r="P703" s="1" t="s">
        <v>12</v>
      </c>
    </row>
    <row r="704" spans="1:16" x14ac:dyDescent="0.25">
      <c r="A704" s="32"/>
      <c r="B704" s="32"/>
      <c r="C704" s="32"/>
      <c r="D704" s="32"/>
      <c r="E704" s="32"/>
      <c r="F704" s="20" t="s">
        <v>16</v>
      </c>
      <c r="G704" s="1" t="s">
        <v>17</v>
      </c>
      <c r="H704" s="2">
        <v>1.1000000000000001</v>
      </c>
      <c r="I704" s="8">
        <v>4</v>
      </c>
      <c r="J704" s="36"/>
      <c r="K704" s="1">
        <v>1430.16</v>
      </c>
      <c r="L704" s="31" t="s">
        <v>4250</v>
      </c>
      <c r="M704" s="2">
        <f>16.248+3.336+3</f>
        <v>22.584</v>
      </c>
      <c r="N704" s="2">
        <f t="shared" si="23"/>
        <v>1452.7440000000001</v>
      </c>
      <c r="O704" s="2">
        <f t="shared" si="24"/>
        <v>12.970928571428573</v>
      </c>
      <c r="P704" s="1" t="s">
        <v>118</v>
      </c>
    </row>
    <row r="705" spans="1:16" x14ac:dyDescent="0.25">
      <c r="A705" s="32"/>
      <c r="B705" s="32"/>
      <c r="C705" s="32"/>
      <c r="D705" s="32"/>
      <c r="E705" s="32"/>
      <c r="F705" s="20" t="s">
        <v>16</v>
      </c>
      <c r="G705" s="1" t="s">
        <v>14</v>
      </c>
      <c r="H705" s="2">
        <v>0</v>
      </c>
      <c r="I705" s="8">
        <v>1</v>
      </c>
      <c r="J705" s="36"/>
      <c r="K705" s="1"/>
      <c r="L705" s="32"/>
      <c r="M705" s="2"/>
      <c r="N705" s="19">
        <f t="shared" si="23"/>
        <v>0</v>
      </c>
      <c r="O705" s="19">
        <f t="shared" si="24"/>
        <v>0</v>
      </c>
      <c r="P705" s="1" t="s">
        <v>12</v>
      </c>
    </row>
    <row r="706" spans="1:16" x14ac:dyDescent="0.25">
      <c r="A706" s="33"/>
      <c r="B706" s="33"/>
      <c r="C706" s="33"/>
      <c r="D706" s="33"/>
      <c r="E706" s="33"/>
      <c r="F706" s="20" t="s">
        <v>16</v>
      </c>
      <c r="G706" s="1" t="s">
        <v>135</v>
      </c>
      <c r="H706" s="2">
        <v>0.1</v>
      </c>
      <c r="I706" s="8">
        <v>1</v>
      </c>
      <c r="J706" s="35"/>
      <c r="K706" s="1"/>
      <c r="L706" s="33"/>
      <c r="M706" s="2"/>
      <c r="N706" s="19">
        <f t="shared" si="23"/>
        <v>0</v>
      </c>
      <c r="O706" s="19">
        <f t="shared" si="24"/>
        <v>0</v>
      </c>
      <c r="P706" s="1" t="s">
        <v>12</v>
      </c>
    </row>
    <row r="707" spans="1:16" x14ac:dyDescent="0.25">
      <c r="A707" s="31" t="s">
        <v>160</v>
      </c>
      <c r="B707" s="31" t="s">
        <v>1910</v>
      </c>
      <c r="C707" s="31" t="s">
        <v>1911</v>
      </c>
      <c r="D707" s="31" t="s">
        <v>1912</v>
      </c>
      <c r="E707" s="31" t="s">
        <v>28</v>
      </c>
      <c r="F707" s="20" t="s">
        <v>130</v>
      </c>
      <c r="G707" s="1" t="s">
        <v>14</v>
      </c>
      <c r="H707" s="2">
        <v>0</v>
      </c>
      <c r="I707" s="8">
        <v>1</v>
      </c>
      <c r="J707" s="34" t="s">
        <v>4434</v>
      </c>
      <c r="K707" s="1"/>
      <c r="L707" s="31"/>
      <c r="M707" s="2"/>
      <c r="N707" s="19">
        <f t="shared" si="23"/>
        <v>0</v>
      </c>
      <c r="O707" s="19">
        <f t="shared" si="24"/>
        <v>0</v>
      </c>
      <c r="P707" s="1" t="s">
        <v>12</v>
      </c>
    </row>
    <row r="708" spans="1:16" x14ac:dyDescent="0.25">
      <c r="A708" s="32"/>
      <c r="B708" s="32"/>
      <c r="C708" s="32"/>
      <c r="D708" s="32"/>
      <c r="E708" s="32"/>
      <c r="F708" s="20" t="s">
        <v>16</v>
      </c>
      <c r="G708" s="1" t="s">
        <v>17</v>
      </c>
      <c r="H708" s="2">
        <v>1.1000000000000001</v>
      </c>
      <c r="I708" s="8">
        <v>4</v>
      </c>
      <c r="J708" s="36"/>
      <c r="K708" s="1"/>
      <c r="L708" s="32"/>
      <c r="M708" s="2"/>
      <c r="N708" s="19">
        <f t="shared" si="23"/>
        <v>0</v>
      </c>
      <c r="O708" s="19">
        <f t="shared" si="24"/>
        <v>0</v>
      </c>
      <c r="P708" s="1" t="s">
        <v>1913</v>
      </c>
    </row>
    <row r="709" spans="1:16" x14ac:dyDescent="0.25">
      <c r="A709" s="32"/>
      <c r="B709" s="32"/>
      <c r="C709" s="32"/>
      <c r="D709" s="32"/>
      <c r="E709" s="32"/>
      <c r="F709" s="20" t="s">
        <v>16</v>
      </c>
      <c r="G709" s="1" t="s">
        <v>14</v>
      </c>
      <c r="H709" s="2">
        <v>0</v>
      </c>
      <c r="I709" s="8">
        <v>1</v>
      </c>
      <c r="J709" s="36"/>
      <c r="K709" s="1"/>
      <c r="L709" s="32"/>
      <c r="M709" s="2"/>
      <c r="N709" s="19">
        <f t="shared" si="23"/>
        <v>0</v>
      </c>
      <c r="O709" s="19">
        <f t="shared" si="24"/>
        <v>0</v>
      </c>
      <c r="P709" s="1" t="s">
        <v>12</v>
      </c>
    </row>
    <row r="710" spans="1:16" x14ac:dyDescent="0.25">
      <c r="A710" s="33"/>
      <c r="B710" s="33"/>
      <c r="C710" s="33"/>
      <c r="D710" s="33"/>
      <c r="E710" s="33"/>
      <c r="F710" s="20" t="s">
        <v>16</v>
      </c>
      <c r="G710" s="1" t="s">
        <v>135</v>
      </c>
      <c r="H710" s="2">
        <v>0.1</v>
      </c>
      <c r="I710" s="8">
        <v>1</v>
      </c>
      <c r="J710" s="35"/>
      <c r="K710" s="1"/>
      <c r="L710" s="33"/>
      <c r="M710" s="2"/>
      <c r="N710" s="19">
        <f t="shared" si="23"/>
        <v>0</v>
      </c>
      <c r="O710" s="19">
        <f t="shared" si="24"/>
        <v>0</v>
      </c>
      <c r="P710" s="1" t="s">
        <v>12</v>
      </c>
    </row>
    <row r="711" spans="1:16" x14ac:dyDescent="0.25">
      <c r="A711" s="31" t="s">
        <v>160</v>
      </c>
      <c r="B711" s="31" t="s">
        <v>1914</v>
      </c>
      <c r="C711" s="31" t="s">
        <v>1915</v>
      </c>
      <c r="D711" s="31" t="s">
        <v>1916</v>
      </c>
      <c r="E711" s="31" t="s">
        <v>43</v>
      </c>
      <c r="F711" s="20" t="s">
        <v>130</v>
      </c>
      <c r="G711" s="1" t="s">
        <v>14</v>
      </c>
      <c r="H711" s="2">
        <v>0</v>
      </c>
      <c r="I711" s="8">
        <v>1</v>
      </c>
      <c r="J711" s="34" t="s">
        <v>4434</v>
      </c>
      <c r="K711" s="1"/>
      <c r="L711" s="20" t="s">
        <v>4141</v>
      </c>
      <c r="M711" s="2">
        <v>46.896000000000001</v>
      </c>
      <c r="N711" s="2">
        <f t="shared" si="23"/>
        <v>46.896000000000001</v>
      </c>
      <c r="O711" s="2">
        <f t="shared" si="24"/>
        <v>0.41871428571428571</v>
      </c>
      <c r="P711" s="1" t="s">
        <v>12</v>
      </c>
    </row>
    <row r="712" spans="1:16" x14ac:dyDescent="0.25">
      <c r="A712" s="32"/>
      <c r="B712" s="32"/>
      <c r="C712" s="32"/>
      <c r="D712" s="32"/>
      <c r="E712" s="32"/>
      <c r="F712" s="20" t="s">
        <v>16</v>
      </c>
      <c r="G712" s="1" t="s">
        <v>17</v>
      </c>
      <c r="H712" s="2">
        <v>1.1000000000000001</v>
      </c>
      <c r="I712" s="8">
        <v>3</v>
      </c>
      <c r="J712" s="36"/>
      <c r="K712" s="1">
        <v>1262.5999999999999</v>
      </c>
      <c r="L712" s="31"/>
      <c r="M712" s="2"/>
      <c r="N712" s="2">
        <f t="shared" si="23"/>
        <v>1262.5999999999999</v>
      </c>
      <c r="O712" s="2">
        <f t="shared" si="24"/>
        <v>11.273214285714285</v>
      </c>
      <c r="P712" s="1" t="s">
        <v>34</v>
      </c>
    </row>
    <row r="713" spans="1:16" x14ac:dyDescent="0.25">
      <c r="A713" s="32"/>
      <c r="B713" s="32"/>
      <c r="C713" s="32"/>
      <c r="D713" s="32"/>
      <c r="E713" s="32"/>
      <c r="F713" s="20" t="s">
        <v>16</v>
      </c>
      <c r="G713" s="1" t="s">
        <v>14</v>
      </c>
      <c r="H713" s="2">
        <v>0</v>
      </c>
      <c r="I713" s="8">
        <v>0</v>
      </c>
      <c r="J713" s="36"/>
      <c r="K713" s="1"/>
      <c r="L713" s="32"/>
      <c r="M713" s="2"/>
      <c r="N713" s="19">
        <f t="shared" si="23"/>
        <v>0</v>
      </c>
      <c r="O713" s="19">
        <f t="shared" si="24"/>
        <v>0</v>
      </c>
      <c r="P713" s="1" t="s">
        <v>10</v>
      </c>
    </row>
    <row r="714" spans="1:16" x14ac:dyDescent="0.25">
      <c r="A714" s="33"/>
      <c r="B714" s="33"/>
      <c r="C714" s="33"/>
      <c r="D714" s="33"/>
      <c r="E714" s="33"/>
      <c r="F714" s="20" t="s">
        <v>16</v>
      </c>
      <c r="G714" s="1" t="s">
        <v>135</v>
      </c>
      <c r="H714" s="2">
        <v>0.1</v>
      </c>
      <c r="I714" s="8">
        <v>1</v>
      </c>
      <c r="J714" s="35"/>
      <c r="K714" s="1"/>
      <c r="L714" s="33"/>
      <c r="M714" s="2"/>
      <c r="N714" s="19">
        <f t="shared" si="23"/>
        <v>0</v>
      </c>
      <c r="O714" s="19">
        <f t="shared" si="24"/>
        <v>0</v>
      </c>
      <c r="P714" s="1" t="s">
        <v>12</v>
      </c>
    </row>
    <row r="715" spans="1:16" x14ac:dyDescent="0.25">
      <c r="A715" s="31" t="s">
        <v>160</v>
      </c>
      <c r="B715" s="31" t="s">
        <v>1917</v>
      </c>
      <c r="C715" s="31" t="s">
        <v>1918</v>
      </c>
      <c r="D715" s="31" t="s">
        <v>1919</v>
      </c>
      <c r="E715" s="31" t="s">
        <v>43</v>
      </c>
      <c r="F715" s="20" t="s">
        <v>16</v>
      </c>
      <c r="G715" s="1" t="s">
        <v>17</v>
      </c>
      <c r="H715" s="2">
        <v>1.1000000000000001</v>
      </c>
      <c r="I715" s="8">
        <v>2</v>
      </c>
      <c r="J715" s="34" t="s">
        <v>4434</v>
      </c>
      <c r="K715" s="1">
        <v>502.68</v>
      </c>
      <c r="L715" s="31"/>
      <c r="M715" s="2"/>
      <c r="N715" s="2">
        <f t="shared" si="23"/>
        <v>502.68</v>
      </c>
      <c r="O715" s="2">
        <f t="shared" si="24"/>
        <v>4.4882142857142862</v>
      </c>
      <c r="P715" s="1" t="s">
        <v>116</v>
      </c>
    </row>
    <row r="716" spans="1:16" x14ac:dyDescent="0.25">
      <c r="A716" s="32"/>
      <c r="B716" s="32"/>
      <c r="C716" s="32"/>
      <c r="D716" s="32"/>
      <c r="E716" s="32"/>
      <c r="F716" s="20" t="s">
        <v>16</v>
      </c>
      <c r="G716" s="1" t="s">
        <v>14</v>
      </c>
      <c r="H716" s="2">
        <v>0</v>
      </c>
      <c r="I716" s="8">
        <v>1</v>
      </c>
      <c r="J716" s="36"/>
      <c r="K716" s="1"/>
      <c r="L716" s="32"/>
      <c r="M716" s="2"/>
      <c r="N716" s="19">
        <f t="shared" si="23"/>
        <v>0</v>
      </c>
      <c r="O716" s="19">
        <f t="shared" si="24"/>
        <v>0</v>
      </c>
      <c r="P716" s="1" t="s">
        <v>12</v>
      </c>
    </row>
    <row r="717" spans="1:16" x14ac:dyDescent="0.25">
      <c r="A717" s="33"/>
      <c r="B717" s="33"/>
      <c r="C717" s="33"/>
      <c r="D717" s="33"/>
      <c r="E717" s="33"/>
      <c r="F717" s="20" t="s">
        <v>16</v>
      </c>
      <c r="G717" s="1" t="s">
        <v>135</v>
      </c>
      <c r="H717" s="2">
        <v>0.1</v>
      </c>
      <c r="I717" s="8">
        <v>1</v>
      </c>
      <c r="J717" s="35"/>
      <c r="K717" s="1"/>
      <c r="L717" s="33"/>
      <c r="M717" s="2"/>
      <c r="N717" s="19">
        <f t="shared" si="23"/>
        <v>0</v>
      </c>
      <c r="O717" s="19">
        <f t="shared" si="24"/>
        <v>0</v>
      </c>
      <c r="P717" s="1" t="s">
        <v>12</v>
      </c>
    </row>
    <row r="718" spans="1:16" x14ac:dyDescent="0.25">
      <c r="A718" s="20" t="s">
        <v>160</v>
      </c>
      <c r="B718" s="20" t="s">
        <v>1920</v>
      </c>
      <c r="C718" s="20" t="s">
        <v>1921</v>
      </c>
      <c r="D718" s="20" t="s">
        <v>1922</v>
      </c>
      <c r="E718" s="20" t="s">
        <v>15</v>
      </c>
      <c r="F718" s="20" t="s">
        <v>16</v>
      </c>
      <c r="G718" s="1" t="s">
        <v>17</v>
      </c>
      <c r="H718" s="2">
        <v>1.1000000000000001</v>
      </c>
      <c r="I718" s="8">
        <v>1</v>
      </c>
      <c r="J718" s="29"/>
      <c r="K718" s="1"/>
      <c r="L718" s="20" t="s">
        <v>4180</v>
      </c>
      <c r="M718" s="2">
        <v>203.71199999999999</v>
      </c>
      <c r="N718" s="2">
        <f t="shared" si="23"/>
        <v>203.71199999999999</v>
      </c>
      <c r="O718" s="2">
        <f t="shared" si="24"/>
        <v>1.8188571428571427</v>
      </c>
      <c r="P718" s="1" t="s">
        <v>35</v>
      </c>
    </row>
    <row r="719" spans="1:16" x14ac:dyDescent="0.25">
      <c r="A719" s="20" t="s">
        <v>160</v>
      </c>
      <c r="B719" s="20" t="s">
        <v>1923</v>
      </c>
      <c r="C719" s="20" t="s">
        <v>1924</v>
      </c>
      <c r="D719" s="20" t="s">
        <v>1925</v>
      </c>
      <c r="E719" s="20" t="s">
        <v>15</v>
      </c>
      <c r="F719" s="20" t="s">
        <v>16</v>
      </c>
      <c r="G719" s="1" t="s">
        <v>17</v>
      </c>
      <c r="H719" s="2">
        <v>1.1000000000000001</v>
      </c>
      <c r="I719" s="8">
        <v>2</v>
      </c>
      <c r="J719" s="29"/>
      <c r="K719" s="1"/>
      <c r="L719" s="20" t="s">
        <v>4471</v>
      </c>
      <c r="M719" s="2">
        <v>4.4039999999999999</v>
      </c>
      <c r="N719" s="2">
        <f t="shared" si="23"/>
        <v>4.4039999999999999</v>
      </c>
      <c r="O719" s="2">
        <f t="shared" si="24"/>
        <v>3.932142857142857E-2</v>
      </c>
      <c r="P719" s="1" t="s">
        <v>22</v>
      </c>
    </row>
    <row r="720" spans="1:16" x14ac:dyDescent="0.25">
      <c r="A720" s="31" t="s">
        <v>160</v>
      </c>
      <c r="B720" s="31" t="s">
        <v>1926</v>
      </c>
      <c r="C720" s="31" t="s">
        <v>1927</v>
      </c>
      <c r="D720" s="31" t="s">
        <v>1928</v>
      </c>
      <c r="E720" s="31" t="s">
        <v>28</v>
      </c>
      <c r="F720" s="20" t="s">
        <v>16</v>
      </c>
      <c r="G720" s="1" t="s">
        <v>17</v>
      </c>
      <c r="H720" s="2">
        <v>1.1000000000000001</v>
      </c>
      <c r="I720" s="8">
        <v>2</v>
      </c>
      <c r="J720" s="34" t="s">
        <v>4423</v>
      </c>
      <c r="K720" s="1">
        <v>493.24</v>
      </c>
      <c r="L720" s="31"/>
      <c r="M720" s="2"/>
      <c r="N720" s="2">
        <f t="shared" si="23"/>
        <v>493.24</v>
      </c>
      <c r="O720" s="2">
        <f t="shared" si="24"/>
        <v>4.4039285714285716</v>
      </c>
      <c r="P720" s="1" t="s">
        <v>116</v>
      </c>
    </row>
    <row r="721" spans="1:16" x14ac:dyDescent="0.25">
      <c r="A721" s="33"/>
      <c r="B721" s="33"/>
      <c r="C721" s="33"/>
      <c r="D721" s="33"/>
      <c r="E721" s="33"/>
      <c r="F721" s="20" t="s">
        <v>16</v>
      </c>
      <c r="G721" s="1" t="s">
        <v>14</v>
      </c>
      <c r="H721" s="2">
        <v>0</v>
      </c>
      <c r="I721" s="8">
        <v>1</v>
      </c>
      <c r="J721" s="35"/>
      <c r="K721" s="1"/>
      <c r="L721" s="33"/>
      <c r="M721" s="2"/>
      <c r="N721" s="19">
        <f t="shared" si="23"/>
        <v>0</v>
      </c>
      <c r="O721" s="19">
        <f t="shared" si="24"/>
        <v>0</v>
      </c>
      <c r="P721" s="1" t="s">
        <v>12</v>
      </c>
    </row>
    <row r="722" spans="1:16" x14ac:dyDescent="0.25">
      <c r="A722" s="31" t="s">
        <v>160</v>
      </c>
      <c r="B722" s="31" t="s">
        <v>1929</v>
      </c>
      <c r="C722" s="31" t="s">
        <v>1930</v>
      </c>
      <c r="D722" s="31" t="s">
        <v>1931</v>
      </c>
      <c r="E722" s="31" t="s">
        <v>43</v>
      </c>
      <c r="F722" s="20" t="s">
        <v>16</v>
      </c>
      <c r="G722" s="1" t="s">
        <v>17</v>
      </c>
      <c r="H722" s="2">
        <v>1.1000000000000001</v>
      </c>
      <c r="I722" s="8">
        <v>3</v>
      </c>
      <c r="J722" s="34" t="s">
        <v>4434</v>
      </c>
      <c r="K722" s="1">
        <v>2286.84</v>
      </c>
      <c r="L722" s="31"/>
      <c r="M722" s="2"/>
      <c r="N722" s="2">
        <f t="shared" si="23"/>
        <v>2286.84</v>
      </c>
      <c r="O722" s="2">
        <f t="shared" si="24"/>
        <v>20.418214285714289</v>
      </c>
      <c r="P722" s="1" t="s">
        <v>34</v>
      </c>
    </row>
    <row r="723" spans="1:16" x14ac:dyDescent="0.25">
      <c r="A723" s="33"/>
      <c r="B723" s="33"/>
      <c r="C723" s="33"/>
      <c r="D723" s="33"/>
      <c r="E723" s="33"/>
      <c r="F723" s="20" t="s">
        <v>16</v>
      </c>
      <c r="G723" s="1" t="s">
        <v>14</v>
      </c>
      <c r="H723" s="2">
        <v>0</v>
      </c>
      <c r="I723" s="8">
        <v>1</v>
      </c>
      <c r="J723" s="35"/>
      <c r="K723" s="1"/>
      <c r="L723" s="33"/>
      <c r="M723" s="2"/>
      <c r="N723" s="19">
        <f t="shared" si="23"/>
        <v>0</v>
      </c>
      <c r="O723" s="19">
        <f t="shared" si="24"/>
        <v>0</v>
      </c>
      <c r="P723" s="1" t="s">
        <v>12</v>
      </c>
    </row>
    <row r="724" spans="1:16" x14ac:dyDescent="0.25">
      <c r="A724" s="31" t="s">
        <v>160</v>
      </c>
      <c r="B724" s="31" t="s">
        <v>1932</v>
      </c>
      <c r="C724" s="31" t="s">
        <v>1933</v>
      </c>
      <c r="D724" s="31" t="s">
        <v>1934</v>
      </c>
      <c r="E724" s="31" t="s">
        <v>28</v>
      </c>
      <c r="F724" s="20" t="s">
        <v>16</v>
      </c>
      <c r="G724" s="1" t="s">
        <v>17</v>
      </c>
      <c r="H724" s="2">
        <v>1.1000000000000001</v>
      </c>
      <c r="I724" s="8">
        <v>1</v>
      </c>
      <c r="J724" s="34" t="s">
        <v>4423</v>
      </c>
      <c r="K724" s="1">
        <v>901.77</v>
      </c>
      <c r="L724" s="31"/>
      <c r="M724" s="2"/>
      <c r="N724" s="2">
        <f t="shared" si="23"/>
        <v>901.77</v>
      </c>
      <c r="O724" s="2">
        <f t="shared" si="24"/>
        <v>8.0515178571428567</v>
      </c>
      <c r="P724" s="1" t="s">
        <v>24</v>
      </c>
    </row>
    <row r="725" spans="1:16" x14ac:dyDescent="0.25">
      <c r="A725" s="33"/>
      <c r="B725" s="33"/>
      <c r="C725" s="33"/>
      <c r="D725" s="33"/>
      <c r="E725" s="33"/>
      <c r="F725" s="20" t="s">
        <v>16</v>
      </c>
      <c r="G725" s="1" t="s">
        <v>14</v>
      </c>
      <c r="H725" s="2">
        <v>0</v>
      </c>
      <c r="I725" s="8">
        <v>1</v>
      </c>
      <c r="J725" s="35"/>
      <c r="K725" s="1"/>
      <c r="L725" s="33"/>
      <c r="M725" s="2"/>
      <c r="N725" s="19">
        <f t="shared" si="23"/>
        <v>0</v>
      </c>
      <c r="O725" s="19">
        <f t="shared" si="24"/>
        <v>0</v>
      </c>
      <c r="P725" s="1" t="s">
        <v>12</v>
      </c>
    </row>
    <row r="726" spans="1:16" x14ac:dyDescent="0.25">
      <c r="A726" s="31" t="s">
        <v>160</v>
      </c>
      <c r="B726" s="31" t="s">
        <v>1935</v>
      </c>
      <c r="C726" s="31" t="s">
        <v>1936</v>
      </c>
      <c r="D726" s="31" t="s">
        <v>1937</v>
      </c>
      <c r="E726" s="31" t="s">
        <v>28</v>
      </c>
      <c r="F726" s="20" t="s">
        <v>130</v>
      </c>
      <c r="G726" s="1" t="s">
        <v>14</v>
      </c>
      <c r="H726" s="2">
        <v>0</v>
      </c>
      <c r="I726" s="8">
        <v>1</v>
      </c>
      <c r="J726" s="34" t="s">
        <v>4423</v>
      </c>
      <c r="K726" s="1"/>
      <c r="L726" s="31"/>
      <c r="M726" s="2"/>
      <c r="N726" s="19">
        <f t="shared" si="23"/>
        <v>0</v>
      </c>
      <c r="O726" s="19">
        <f t="shared" si="24"/>
        <v>0</v>
      </c>
      <c r="P726" s="1" t="s">
        <v>12</v>
      </c>
    </row>
    <row r="727" spans="1:16" x14ac:dyDescent="0.25">
      <c r="A727" s="32"/>
      <c r="B727" s="32"/>
      <c r="C727" s="32"/>
      <c r="D727" s="32"/>
      <c r="E727" s="32"/>
      <c r="F727" s="20" t="s">
        <v>16</v>
      </c>
      <c r="G727" s="1" t="s">
        <v>17</v>
      </c>
      <c r="H727" s="2">
        <v>1.1000000000000001</v>
      </c>
      <c r="I727" s="8">
        <v>2</v>
      </c>
      <c r="J727" s="36"/>
      <c r="K727" s="1">
        <v>901.77</v>
      </c>
      <c r="L727" s="32"/>
      <c r="M727" s="2"/>
      <c r="N727" s="2">
        <f t="shared" si="23"/>
        <v>901.77</v>
      </c>
      <c r="O727" s="2">
        <f t="shared" si="24"/>
        <v>8.0515178571428567</v>
      </c>
      <c r="P727" s="1" t="s">
        <v>33</v>
      </c>
    </row>
    <row r="728" spans="1:16" x14ac:dyDescent="0.25">
      <c r="A728" s="32"/>
      <c r="B728" s="32"/>
      <c r="C728" s="32"/>
      <c r="D728" s="32"/>
      <c r="E728" s="32"/>
      <c r="F728" s="20" t="s">
        <v>16</v>
      </c>
      <c r="G728" s="1" t="s">
        <v>14</v>
      </c>
      <c r="H728" s="2">
        <v>0</v>
      </c>
      <c r="I728" s="8">
        <v>1</v>
      </c>
      <c r="J728" s="36"/>
      <c r="K728" s="1"/>
      <c r="L728" s="32"/>
      <c r="M728" s="2"/>
      <c r="N728" s="19">
        <f t="shared" si="23"/>
        <v>0</v>
      </c>
      <c r="O728" s="19">
        <f t="shared" si="24"/>
        <v>0</v>
      </c>
      <c r="P728" s="1" t="s">
        <v>12</v>
      </c>
    </row>
    <row r="729" spans="1:16" x14ac:dyDescent="0.25">
      <c r="A729" s="33"/>
      <c r="B729" s="33"/>
      <c r="C729" s="33"/>
      <c r="D729" s="33"/>
      <c r="E729" s="33"/>
      <c r="F729" s="20" t="s">
        <v>16</v>
      </c>
      <c r="G729" s="1" t="s">
        <v>135</v>
      </c>
      <c r="H729" s="2">
        <v>0.1</v>
      </c>
      <c r="I729" s="8">
        <v>1</v>
      </c>
      <c r="J729" s="35"/>
      <c r="K729" s="1"/>
      <c r="L729" s="33"/>
      <c r="M729" s="2"/>
      <c r="N729" s="19">
        <f t="shared" si="23"/>
        <v>0</v>
      </c>
      <c r="O729" s="19">
        <f t="shared" si="24"/>
        <v>0</v>
      </c>
      <c r="P729" s="1" t="s">
        <v>12</v>
      </c>
    </row>
    <row r="730" spans="1:16" x14ac:dyDescent="0.25">
      <c r="A730" s="20" t="s">
        <v>160</v>
      </c>
      <c r="B730" s="20" t="s">
        <v>1938</v>
      </c>
      <c r="C730" s="20" t="s">
        <v>1939</v>
      </c>
      <c r="D730" s="20" t="s">
        <v>1940</v>
      </c>
      <c r="E730" s="20" t="s">
        <v>28</v>
      </c>
      <c r="F730" s="20" t="s">
        <v>16</v>
      </c>
      <c r="G730" s="1" t="s">
        <v>17</v>
      </c>
      <c r="H730" s="2">
        <v>1.1000000000000001</v>
      </c>
      <c r="I730" s="8">
        <v>2</v>
      </c>
      <c r="J730" s="29" t="s">
        <v>4423</v>
      </c>
      <c r="K730" s="1">
        <v>901.77</v>
      </c>
      <c r="L730" s="20"/>
      <c r="M730" s="2"/>
      <c r="N730" s="2">
        <f t="shared" si="23"/>
        <v>901.77</v>
      </c>
      <c r="O730" s="2">
        <f t="shared" si="24"/>
        <v>8.0515178571428567</v>
      </c>
      <c r="P730" s="1" t="s">
        <v>116</v>
      </c>
    </row>
    <row r="731" spans="1:16" x14ac:dyDescent="0.25">
      <c r="A731" s="31" t="s">
        <v>160</v>
      </c>
      <c r="B731" s="31" t="s">
        <v>1941</v>
      </c>
      <c r="C731" s="31" t="s">
        <v>1942</v>
      </c>
      <c r="D731" s="31" t="s">
        <v>1943</v>
      </c>
      <c r="E731" s="31" t="s">
        <v>43</v>
      </c>
      <c r="F731" s="20" t="s">
        <v>16</v>
      </c>
      <c r="G731" s="1" t="s">
        <v>17</v>
      </c>
      <c r="H731" s="2">
        <v>1.1000000000000001</v>
      </c>
      <c r="I731" s="8">
        <v>5</v>
      </c>
      <c r="J731" s="34" t="s">
        <v>4434</v>
      </c>
      <c r="K731" s="1">
        <v>1125.72</v>
      </c>
      <c r="L731" s="31"/>
      <c r="M731" s="2"/>
      <c r="N731" s="2">
        <f t="shared" si="23"/>
        <v>1125.72</v>
      </c>
      <c r="O731" s="2">
        <f t="shared" si="24"/>
        <v>10.051071428571429</v>
      </c>
      <c r="P731" s="1" t="s">
        <v>153</v>
      </c>
    </row>
    <row r="732" spans="1:16" x14ac:dyDescent="0.25">
      <c r="A732" s="33"/>
      <c r="B732" s="33"/>
      <c r="C732" s="33"/>
      <c r="D732" s="33"/>
      <c r="E732" s="33"/>
      <c r="F732" s="20" t="s">
        <v>16</v>
      </c>
      <c r="G732" s="1" t="s">
        <v>14</v>
      </c>
      <c r="H732" s="2">
        <v>0</v>
      </c>
      <c r="I732" s="8">
        <v>1</v>
      </c>
      <c r="J732" s="35"/>
      <c r="K732" s="1"/>
      <c r="L732" s="33"/>
      <c r="M732" s="2"/>
      <c r="N732" s="19">
        <f t="shared" si="23"/>
        <v>0</v>
      </c>
      <c r="O732" s="19">
        <f t="shared" si="24"/>
        <v>0</v>
      </c>
      <c r="P732" s="1" t="s">
        <v>24</v>
      </c>
    </row>
    <row r="733" spans="1:16" x14ac:dyDescent="0.25">
      <c r="A733" s="20" t="s">
        <v>160</v>
      </c>
      <c r="B733" s="20" t="s">
        <v>1944</v>
      </c>
      <c r="C733" s="20" t="s">
        <v>1945</v>
      </c>
      <c r="D733" s="20" t="s">
        <v>1946</v>
      </c>
      <c r="E733" s="20" t="s">
        <v>15</v>
      </c>
      <c r="F733" s="20" t="s">
        <v>16</v>
      </c>
      <c r="G733" s="1" t="s">
        <v>17</v>
      </c>
      <c r="H733" s="2">
        <v>1.1000000000000001</v>
      </c>
      <c r="I733" s="8">
        <v>2</v>
      </c>
      <c r="J733" s="29"/>
      <c r="K733" s="1"/>
      <c r="L733" s="20" t="s">
        <v>4236</v>
      </c>
      <c r="M733" s="2">
        <v>288</v>
      </c>
      <c r="N733" s="2">
        <f t="shared" si="23"/>
        <v>288</v>
      </c>
      <c r="O733" s="2">
        <f t="shared" si="24"/>
        <v>2.5714285714285716</v>
      </c>
      <c r="P733" s="1" t="s">
        <v>18</v>
      </c>
    </row>
    <row r="734" spans="1:16" x14ac:dyDescent="0.25">
      <c r="A734" s="31" t="s">
        <v>160</v>
      </c>
      <c r="B734" s="31" t="s">
        <v>1947</v>
      </c>
      <c r="C734" s="31" t="s">
        <v>1948</v>
      </c>
      <c r="D734" s="31" t="s">
        <v>1949</v>
      </c>
      <c r="E734" s="31" t="s">
        <v>43</v>
      </c>
      <c r="F734" s="20" t="s">
        <v>130</v>
      </c>
      <c r="G734" s="1" t="s">
        <v>14</v>
      </c>
      <c r="H734" s="2">
        <v>0</v>
      </c>
      <c r="I734" s="8">
        <v>1</v>
      </c>
      <c r="J734" s="34" t="s">
        <v>4434</v>
      </c>
      <c r="K734" s="1"/>
      <c r="L734" s="20"/>
      <c r="M734" s="2"/>
      <c r="N734" s="19">
        <f t="shared" si="23"/>
        <v>0</v>
      </c>
      <c r="O734" s="19">
        <f t="shared" si="24"/>
        <v>0</v>
      </c>
      <c r="P734" s="1" t="s">
        <v>12</v>
      </c>
    </row>
    <row r="735" spans="1:16" x14ac:dyDescent="0.25">
      <c r="A735" s="32"/>
      <c r="B735" s="32"/>
      <c r="C735" s="32"/>
      <c r="D735" s="32"/>
      <c r="E735" s="32"/>
      <c r="F735" s="20" t="s">
        <v>16</v>
      </c>
      <c r="G735" s="1" t="s">
        <v>17</v>
      </c>
      <c r="H735" s="2">
        <v>1.1000000000000001</v>
      </c>
      <c r="I735" s="8">
        <v>8</v>
      </c>
      <c r="J735" s="36"/>
      <c r="K735" s="1">
        <v>1319.24</v>
      </c>
      <c r="L735" s="31" t="s">
        <v>4142</v>
      </c>
      <c r="M735" s="2">
        <v>27.648</v>
      </c>
      <c r="N735" s="2">
        <f t="shared" si="23"/>
        <v>1346.8879999999999</v>
      </c>
      <c r="O735" s="2">
        <f t="shared" si="24"/>
        <v>12.025785714285714</v>
      </c>
      <c r="P735" s="1" t="s">
        <v>161</v>
      </c>
    </row>
    <row r="736" spans="1:16" x14ac:dyDescent="0.25">
      <c r="A736" s="32"/>
      <c r="B736" s="32"/>
      <c r="C736" s="32"/>
      <c r="D736" s="32"/>
      <c r="E736" s="32"/>
      <c r="F736" s="20" t="s">
        <v>16</v>
      </c>
      <c r="G736" s="1" t="s">
        <v>14</v>
      </c>
      <c r="H736" s="2">
        <v>0</v>
      </c>
      <c r="I736" s="8">
        <v>1</v>
      </c>
      <c r="J736" s="36"/>
      <c r="K736" s="1"/>
      <c r="L736" s="32"/>
      <c r="M736" s="2"/>
      <c r="N736" s="19">
        <f t="shared" si="23"/>
        <v>0</v>
      </c>
      <c r="O736" s="19">
        <f t="shared" si="24"/>
        <v>0</v>
      </c>
      <c r="P736" s="1" t="s">
        <v>24</v>
      </c>
    </row>
    <row r="737" spans="1:16" x14ac:dyDescent="0.25">
      <c r="A737" s="33"/>
      <c r="B737" s="33"/>
      <c r="C737" s="33"/>
      <c r="D737" s="33"/>
      <c r="E737" s="33"/>
      <c r="F737" s="20" t="s">
        <v>16</v>
      </c>
      <c r="G737" s="1" t="s">
        <v>135</v>
      </c>
      <c r="H737" s="2">
        <v>0.1</v>
      </c>
      <c r="I737" s="8">
        <v>1</v>
      </c>
      <c r="J737" s="35"/>
      <c r="K737" s="1"/>
      <c r="L737" s="33"/>
      <c r="M737" s="2"/>
      <c r="N737" s="19">
        <f t="shared" si="23"/>
        <v>0</v>
      </c>
      <c r="O737" s="19">
        <f t="shared" si="24"/>
        <v>0</v>
      </c>
      <c r="P737" s="1" t="s">
        <v>12</v>
      </c>
    </row>
    <row r="738" spans="1:16" x14ac:dyDescent="0.25">
      <c r="A738" s="20" t="s">
        <v>160</v>
      </c>
      <c r="B738" s="20" t="s">
        <v>1950</v>
      </c>
      <c r="C738" s="20" t="s">
        <v>1951</v>
      </c>
      <c r="D738" s="20" t="s">
        <v>1952</v>
      </c>
      <c r="E738" s="20" t="s">
        <v>15</v>
      </c>
      <c r="F738" s="20" t="s">
        <v>16</v>
      </c>
      <c r="G738" s="1" t="s">
        <v>17</v>
      </c>
      <c r="H738" s="2">
        <v>1.1000000000000001</v>
      </c>
      <c r="I738" s="8">
        <v>2</v>
      </c>
      <c r="J738" s="29"/>
      <c r="K738" s="1"/>
      <c r="L738" s="20" t="s">
        <v>4449</v>
      </c>
      <c r="M738" s="2"/>
      <c r="N738" s="19">
        <f t="shared" si="23"/>
        <v>0</v>
      </c>
      <c r="O738" s="19">
        <f t="shared" si="24"/>
        <v>0</v>
      </c>
      <c r="P738" s="1" t="s">
        <v>22</v>
      </c>
    </row>
    <row r="739" spans="1:16" x14ac:dyDescent="0.25">
      <c r="A739" s="20" t="s">
        <v>160</v>
      </c>
      <c r="B739" s="20" t="s">
        <v>1956</v>
      </c>
      <c r="C739" s="20" t="s">
        <v>1957</v>
      </c>
      <c r="D739" s="20" t="s">
        <v>1958</v>
      </c>
      <c r="E739" s="20" t="s">
        <v>28</v>
      </c>
      <c r="F739" s="20" t="s">
        <v>16</v>
      </c>
      <c r="G739" s="1" t="s">
        <v>17</v>
      </c>
      <c r="H739" s="2">
        <v>1.1000000000000001</v>
      </c>
      <c r="I739" s="8">
        <v>1</v>
      </c>
      <c r="J739" s="29" t="s">
        <v>4423</v>
      </c>
      <c r="K739" s="1">
        <v>901.77</v>
      </c>
      <c r="L739" s="20"/>
      <c r="M739" s="2"/>
      <c r="N739" s="2">
        <f t="shared" si="23"/>
        <v>901.77</v>
      </c>
      <c r="O739" s="2">
        <f t="shared" si="24"/>
        <v>8.0515178571428567</v>
      </c>
      <c r="P739" s="1" t="s">
        <v>96</v>
      </c>
    </row>
    <row r="740" spans="1:16" x14ac:dyDescent="0.25">
      <c r="A740" s="31" t="s">
        <v>160</v>
      </c>
      <c r="B740" s="31" t="s">
        <v>1959</v>
      </c>
      <c r="C740" s="31" t="s">
        <v>1960</v>
      </c>
      <c r="D740" s="31" t="s">
        <v>1961</v>
      </c>
      <c r="E740" s="31" t="s">
        <v>28</v>
      </c>
      <c r="F740" s="20" t="s">
        <v>16</v>
      </c>
      <c r="G740" s="1" t="s">
        <v>17</v>
      </c>
      <c r="H740" s="2">
        <v>1.1000000000000001</v>
      </c>
      <c r="I740" s="8">
        <v>2</v>
      </c>
      <c r="J740" s="34" t="s">
        <v>4423</v>
      </c>
      <c r="K740" s="1">
        <v>106.2</v>
      </c>
      <c r="L740" s="31"/>
      <c r="M740" s="2"/>
      <c r="N740" s="2">
        <f t="shared" si="23"/>
        <v>106.2</v>
      </c>
      <c r="O740" s="2">
        <f t="shared" si="24"/>
        <v>0.94821428571428579</v>
      </c>
      <c r="P740" s="1" t="s">
        <v>49</v>
      </c>
    </row>
    <row r="741" spans="1:16" x14ac:dyDescent="0.25">
      <c r="A741" s="33"/>
      <c r="B741" s="33"/>
      <c r="C741" s="33"/>
      <c r="D741" s="33"/>
      <c r="E741" s="33"/>
      <c r="F741" s="20" t="s">
        <v>16</v>
      </c>
      <c r="G741" s="1" t="s">
        <v>14</v>
      </c>
      <c r="H741" s="2">
        <v>0</v>
      </c>
      <c r="I741" s="8">
        <v>1</v>
      </c>
      <c r="J741" s="35"/>
      <c r="K741" s="1"/>
      <c r="L741" s="33"/>
      <c r="M741" s="2"/>
      <c r="N741" s="19">
        <f t="shared" si="23"/>
        <v>0</v>
      </c>
      <c r="O741" s="19">
        <f t="shared" si="24"/>
        <v>0</v>
      </c>
      <c r="P741" s="1" t="s">
        <v>12</v>
      </c>
    </row>
    <row r="742" spans="1:16" x14ac:dyDescent="0.25">
      <c r="A742" s="20" t="s">
        <v>160</v>
      </c>
      <c r="B742" s="20" t="s">
        <v>1962</v>
      </c>
      <c r="C742" s="20" t="s">
        <v>1963</v>
      </c>
      <c r="D742" s="20" t="s">
        <v>1964</v>
      </c>
      <c r="E742" s="20" t="s">
        <v>15</v>
      </c>
      <c r="F742" s="20" t="s">
        <v>16</v>
      </c>
      <c r="G742" s="1" t="s">
        <v>17</v>
      </c>
      <c r="H742" s="2">
        <v>1.1000000000000001</v>
      </c>
      <c r="I742" s="8">
        <v>1</v>
      </c>
      <c r="J742" s="29"/>
      <c r="K742" s="1"/>
      <c r="L742" s="20" t="s">
        <v>4180</v>
      </c>
      <c r="M742" s="2">
        <v>204.33600000000001</v>
      </c>
      <c r="N742" s="2">
        <f t="shared" si="23"/>
        <v>204.33600000000001</v>
      </c>
      <c r="O742" s="2">
        <f t="shared" si="24"/>
        <v>1.8244285714285715</v>
      </c>
      <c r="P742" s="1" t="s">
        <v>99</v>
      </c>
    </row>
    <row r="743" spans="1:16" x14ac:dyDescent="0.25">
      <c r="A743" s="20" t="s">
        <v>160</v>
      </c>
      <c r="B743" s="20" t="s">
        <v>1965</v>
      </c>
      <c r="C743" s="20" t="s">
        <v>1966</v>
      </c>
      <c r="D743" s="20" t="s">
        <v>1967</v>
      </c>
      <c r="E743" s="20" t="s">
        <v>15</v>
      </c>
      <c r="F743" s="20" t="s">
        <v>16</v>
      </c>
      <c r="G743" s="1" t="s">
        <v>17</v>
      </c>
      <c r="H743" s="2">
        <v>1.1000000000000001</v>
      </c>
      <c r="I743" s="8">
        <v>1</v>
      </c>
      <c r="J743" s="29"/>
      <c r="K743" s="1"/>
      <c r="L743" s="20" t="s">
        <v>4327</v>
      </c>
      <c r="M743" s="2">
        <v>265.09199999999998</v>
      </c>
      <c r="N743" s="2">
        <f t="shared" si="23"/>
        <v>265.09199999999998</v>
      </c>
      <c r="O743" s="2">
        <f t="shared" si="24"/>
        <v>2.3668928571428571</v>
      </c>
      <c r="P743" s="1" t="s">
        <v>57</v>
      </c>
    </row>
    <row r="744" spans="1:16" x14ac:dyDescent="0.25">
      <c r="A744" s="20" t="s">
        <v>160</v>
      </c>
      <c r="B744" s="20" t="s">
        <v>1968</v>
      </c>
      <c r="C744" s="20" t="s">
        <v>1969</v>
      </c>
      <c r="D744" s="20" t="s">
        <v>1970</v>
      </c>
      <c r="E744" s="20" t="s">
        <v>43</v>
      </c>
      <c r="F744" s="20" t="s">
        <v>16</v>
      </c>
      <c r="G744" s="1" t="s">
        <v>17</v>
      </c>
      <c r="H744" s="2">
        <v>1.1000000000000001</v>
      </c>
      <c r="I744" s="8">
        <v>3</v>
      </c>
      <c r="J744" s="29" t="s">
        <v>4434</v>
      </c>
      <c r="K744" s="1">
        <v>505.04</v>
      </c>
      <c r="L744" s="20" t="s">
        <v>4143</v>
      </c>
      <c r="M744" s="2">
        <v>313.488</v>
      </c>
      <c r="N744" s="2">
        <f t="shared" si="23"/>
        <v>818.52800000000002</v>
      </c>
      <c r="O744" s="2">
        <f t="shared" si="24"/>
        <v>7.3082857142857147</v>
      </c>
      <c r="P744" s="1" t="s">
        <v>34</v>
      </c>
    </row>
    <row r="745" spans="1:16" x14ac:dyDescent="0.25">
      <c r="A745" s="20" t="s">
        <v>160</v>
      </c>
      <c r="B745" s="20" t="s">
        <v>1971</v>
      </c>
      <c r="C745" s="20" t="s">
        <v>1972</v>
      </c>
      <c r="D745" s="20" t="s">
        <v>1973</v>
      </c>
      <c r="E745" s="20" t="s">
        <v>15</v>
      </c>
      <c r="F745" s="20" t="s">
        <v>16</v>
      </c>
      <c r="G745" s="1" t="s">
        <v>17</v>
      </c>
      <c r="H745" s="2">
        <v>1.1000000000000001</v>
      </c>
      <c r="I745" s="8">
        <v>1</v>
      </c>
      <c r="J745" s="29"/>
      <c r="K745" s="1"/>
      <c r="L745" s="20" t="s">
        <v>4370</v>
      </c>
      <c r="M745" s="2">
        <v>262.5</v>
      </c>
      <c r="N745" s="2">
        <f t="shared" si="23"/>
        <v>262.5</v>
      </c>
      <c r="O745" s="2">
        <f t="shared" si="24"/>
        <v>2.34375</v>
      </c>
      <c r="P745" s="1" t="s">
        <v>63</v>
      </c>
    </row>
    <row r="746" spans="1:16" x14ac:dyDescent="0.25">
      <c r="A746" s="20" t="s">
        <v>160</v>
      </c>
      <c r="B746" s="20" t="s">
        <v>1974</v>
      </c>
      <c r="C746" s="20" t="s">
        <v>1975</v>
      </c>
      <c r="D746" s="20" t="s">
        <v>1976</v>
      </c>
      <c r="E746" s="20" t="s">
        <v>15</v>
      </c>
      <c r="F746" s="20" t="s">
        <v>16</v>
      </c>
      <c r="G746" s="1" t="s">
        <v>17</v>
      </c>
      <c r="H746" s="2">
        <v>1.1000000000000001</v>
      </c>
      <c r="I746" s="8">
        <v>1</v>
      </c>
      <c r="J746" s="29"/>
      <c r="K746" s="1"/>
      <c r="L746" s="20" t="s">
        <v>4327</v>
      </c>
      <c r="M746" s="2">
        <v>265.09199999999998</v>
      </c>
      <c r="N746" s="2">
        <f t="shared" si="23"/>
        <v>265.09199999999998</v>
      </c>
      <c r="O746" s="2">
        <f t="shared" si="24"/>
        <v>2.3668928571428571</v>
      </c>
      <c r="P746" s="1" t="s">
        <v>27</v>
      </c>
    </row>
    <row r="747" spans="1:16" x14ac:dyDescent="0.25">
      <c r="A747" s="31" t="s">
        <v>160</v>
      </c>
      <c r="B747" s="31" t="s">
        <v>1977</v>
      </c>
      <c r="C747" s="31" t="s">
        <v>1978</v>
      </c>
      <c r="D747" s="31" t="s">
        <v>1979</v>
      </c>
      <c r="E747" s="31" t="s">
        <v>28</v>
      </c>
      <c r="F747" s="20" t="s">
        <v>16</v>
      </c>
      <c r="G747" s="1" t="s">
        <v>17</v>
      </c>
      <c r="H747" s="2">
        <v>1.1000000000000001</v>
      </c>
      <c r="I747" s="8">
        <v>1</v>
      </c>
      <c r="J747" s="34" t="s">
        <v>4423</v>
      </c>
      <c r="K747" s="1">
        <v>901.77</v>
      </c>
      <c r="L747" s="20" t="s">
        <v>4144</v>
      </c>
      <c r="M747" s="2">
        <v>76.5</v>
      </c>
      <c r="N747" s="2">
        <f t="shared" si="23"/>
        <v>978.27</v>
      </c>
      <c r="O747" s="2">
        <f t="shared" si="24"/>
        <v>8.734553571428572</v>
      </c>
      <c r="P747" s="1" t="s">
        <v>61</v>
      </c>
    </row>
    <row r="748" spans="1:16" x14ac:dyDescent="0.25">
      <c r="A748" s="33"/>
      <c r="B748" s="33"/>
      <c r="C748" s="33"/>
      <c r="D748" s="33"/>
      <c r="E748" s="33"/>
      <c r="F748" s="20" t="s">
        <v>16</v>
      </c>
      <c r="G748" s="1" t="s">
        <v>14</v>
      </c>
      <c r="H748" s="2">
        <v>0</v>
      </c>
      <c r="I748" s="8">
        <v>1</v>
      </c>
      <c r="J748" s="35"/>
      <c r="K748" s="1"/>
      <c r="L748" s="20"/>
      <c r="M748" s="2"/>
      <c r="N748" s="19">
        <f t="shared" si="23"/>
        <v>0</v>
      </c>
      <c r="O748" s="19">
        <f t="shared" si="24"/>
        <v>0</v>
      </c>
      <c r="P748" s="1" t="s">
        <v>12</v>
      </c>
    </row>
    <row r="749" spans="1:16" x14ac:dyDescent="0.25">
      <c r="A749" s="31" t="s">
        <v>160</v>
      </c>
      <c r="B749" s="31" t="s">
        <v>1980</v>
      </c>
      <c r="C749" s="31" t="s">
        <v>1981</v>
      </c>
      <c r="D749" s="31" t="s">
        <v>1982</v>
      </c>
      <c r="E749" s="31" t="s">
        <v>28</v>
      </c>
      <c r="F749" s="20" t="s">
        <v>16</v>
      </c>
      <c r="G749" s="1" t="s">
        <v>17</v>
      </c>
      <c r="H749" s="2">
        <v>1.1000000000000001</v>
      </c>
      <c r="I749" s="8">
        <v>1</v>
      </c>
      <c r="J749" s="34" t="s">
        <v>4423</v>
      </c>
      <c r="K749" s="1">
        <v>901.77</v>
      </c>
      <c r="L749" s="31"/>
      <c r="M749" s="2"/>
      <c r="N749" s="2">
        <f t="shared" ref="N749:N812" si="25">K749+M749</f>
        <v>901.77</v>
      </c>
      <c r="O749" s="2">
        <f t="shared" ref="O749:O812" si="26">N749/112</f>
        <v>8.0515178571428567</v>
      </c>
      <c r="P749" s="1" t="s">
        <v>99</v>
      </c>
    </row>
    <row r="750" spans="1:16" x14ac:dyDescent="0.25">
      <c r="A750" s="33"/>
      <c r="B750" s="33"/>
      <c r="C750" s="33"/>
      <c r="D750" s="33"/>
      <c r="E750" s="33"/>
      <c r="F750" s="20" t="s">
        <v>16</v>
      </c>
      <c r="G750" s="1" t="s">
        <v>14</v>
      </c>
      <c r="H750" s="2">
        <v>0</v>
      </c>
      <c r="I750" s="8">
        <v>1</v>
      </c>
      <c r="J750" s="35"/>
      <c r="K750" s="1"/>
      <c r="L750" s="33"/>
      <c r="M750" s="2"/>
      <c r="N750" s="19">
        <f t="shared" si="25"/>
        <v>0</v>
      </c>
      <c r="O750" s="19">
        <f t="shared" si="26"/>
        <v>0</v>
      </c>
      <c r="P750" s="1" t="s">
        <v>12</v>
      </c>
    </row>
    <row r="751" spans="1:16" x14ac:dyDescent="0.25">
      <c r="A751" s="31" t="s">
        <v>160</v>
      </c>
      <c r="B751" s="31" t="s">
        <v>1983</v>
      </c>
      <c r="C751" s="31" t="s">
        <v>1984</v>
      </c>
      <c r="D751" s="31" t="s">
        <v>1985</v>
      </c>
      <c r="E751" s="31" t="s">
        <v>43</v>
      </c>
      <c r="F751" s="20" t="s">
        <v>130</v>
      </c>
      <c r="G751" s="1" t="s">
        <v>14</v>
      </c>
      <c r="H751" s="2">
        <v>0</v>
      </c>
      <c r="I751" s="8">
        <v>1</v>
      </c>
      <c r="J751" s="34" t="s">
        <v>4434</v>
      </c>
      <c r="K751" s="1"/>
      <c r="L751" s="31"/>
      <c r="M751" s="2"/>
      <c r="N751" s="19">
        <f t="shared" si="25"/>
        <v>0</v>
      </c>
      <c r="O751" s="19">
        <f t="shared" si="26"/>
        <v>0</v>
      </c>
      <c r="P751" s="1" t="s">
        <v>12</v>
      </c>
    </row>
    <row r="752" spans="1:16" x14ac:dyDescent="0.25">
      <c r="A752" s="32"/>
      <c r="B752" s="32"/>
      <c r="C752" s="32"/>
      <c r="D752" s="32"/>
      <c r="E752" s="32"/>
      <c r="F752" s="20" t="s">
        <v>16</v>
      </c>
      <c r="G752" s="1" t="s">
        <v>17</v>
      </c>
      <c r="H752" s="2">
        <v>1.1000000000000001</v>
      </c>
      <c r="I752" s="8">
        <v>5</v>
      </c>
      <c r="J752" s="36"/>
      <c r="K752" s="1">
        <v>674.96</v>
      </c>
      <c r="L752" s="32"/>
      <c r="M752" s="2"/>
      <c r="N752" s="2">
        <f t="shared" si="25"/>
        <v>674.96</v>
      </c>
      <c r="O752" s="2">
        <f t="shared" si="26"/>
        <v>6.0264285714285721</v>
      </c>
      <c r="P752" s="1" t="s">
        <v>153</v>
      </c>
    </row>
    <row r="753" spans="1:16" x14ac:dyDescent="0.25">
      <c r="A753" s="33"/>
      <c r="B753" s="33"/>
      <c r="C753" s="33"/>
      <c r="D753" s="33"/>
      <c r="E753" s="33"/>
      <c r="F753" s="20" t="s">
        <v>16</v>
      </c>
      <c r="G753" s="1" t="s">
        <v>14</v>
      </c>
      <c r="H753" s="2">
        <v>0</v>
      </c>
      <c r="I753" s="8">
        <v>1</v>
      </c>
      <c r="J753" s="35"/>
      <c r="K753" s="1"/>
      <c r="L753" s="33"/>
      <c r="M753" s="2"/>
      <c r="N753" s="19">
        <f t="shared" si="25"/>
        <v>0</v>
      </c>
      <c r="O753" s="19">
        <f t="shared" si="26"/>
        <v>0</v>
      </c>
      <c r="P753" s="1" t="s">
        <v>12</v>
      </c>
    </row>
    <row r="754" spans="1:16" x14ac:dyDescent="0.25">
      <c r="A754" s="20" t="s">
        <v>160</v>
      </c>
      <c r="B754" s="20" t="s">
        <v>1986</v>
      </c>
      <c r="C754" s="20" t="s">
        <v>1987</v>
      </c>
      <c r="D754" s="20" t="s">
        <v>1988</v>
      </c>
      <c r="E754" s="20" t="s">
        <v>28</v>
      </c>
      <c r="F754" s="20" t="s">
        <v>16</v>
      </c>
      <c r="G754" s="1" t="s">
        <v>17</v>
      </c>
      <c r="H754" s="2">
        <v>1.1000000000000001</v>
      </c>
      <c r="I754" s="8">
        <v>1</v>
      </c>
      <c r="J754" s="29" t="s">
        <v>4423</v>
      </c>
      <c r="K754" s="1">
        <v>901.77</v>
      </c>
      <c r="L754" s="20"/>
      <c r="M754" s="2"/>
      <c r="N754" s="2">
        <f t="shared" si="25"/>
        <v>901.77</v>
      </c>
      <c r="O754" s="2">
        <f t="shared" si="26"/>
        <v>8.0515178571428567</v>
      </c>
      <c r="P754" s="1" t="s">
        <v>99</v>
      </c>
    </row>
    <row r="755" spans="1:16" x14ac:dyDescent="0.25">
      <c r="A755" s="20" t="s">
        <v>160</v>
      </c>
      <c r="B755" s="20" t="s">
        <v>1998</v>
      </c>
      <c r="C755" s="20" t="s">
        <v>1999</v>
      </c>
      <c r="D755" s="20" t="s">
        <v>2000</v>
      </c>
      <c r="E755" s="20" t="s">
        <v>20</v>
      </c>
      <c r="F755" s="20" t="s">
        <v>16</v>
      </c>
      <c r="G755" s="1" t="s">
        <v>17</v>
      </c>
      <c r="H755" s="2">
        <v>1.1000000000000001</v>
      </c>
      <c r="I755" s="8">
        <v>2</v>
      </c>
      <c r="J755" s="29"/>
      <c r="K755" s="1"/>
      <c r="L755" s="20" t="s">
        <v>4595</v>
      </c>
      <c r="M755" s="2">
        <v>242.00399999999999</v>
      </c>
      <c r="N755" s="2">
        <f t="shared" si="25"/>
        <v>242.00399999999999</v>
      </c>
      <c r="O755" s="2">
        <f t="shared" si="26"/>
        <v>2.1607499999999997</v>
      </c>
      <c r="P755" s="1" t="s">
        <v>18</v>
      </c>
    </row>
    <row r="756" spans="1:16" x14ac:dyDescent="0.25">
      <c r="A756" s="31" t="s">
        <v>160</v>
      </c>
      <c r="B756" s="31" t="s">
        <v>2001</v>
      </c>
      <c r="C756" s="31" t="s">
        <v>2002</v>
      </c>
      <c r="D756" s="31" t="s">
        <v>2003</v>
      </c>
      <c r="E756" s="31" t="s">
        <v>20</v>
      </c>
      <c r="F756" s="20" t="s">
        <v>16</v>
      </c>
      <c r="G756" s="1" t="s">
        <v>95</v>
      </c>
      <c r="H756" s="2">
        <v>0.77</v>
      </c>
      <c r="I756" s="8">
        <v>2</v>
      </c>
      <c r="J756" s="34"/>
      <c r="K756" s="1"/>
      <c r="L756" s="20" t="s">
        <v>123</v>
      </c>
      <c r="M756" s="2"/>
      <c r="N756" s="19">
        <f t="shared" si="25"/>
        <v>0</v>
      </c>
      <c r="O756" s="19">
        <f t="shared" si="26"/>
        <v>0</v>
      </c>
      <c r="P756" s="1" t="s">
        <v>22</v>
      </c>
    </row>
    <row r="757" spans="1:16" x14ac:dyDescent="0.25">
      <c r="A757" s="33"/>
      <c r="B757" s="33"/>
      <c r="C757" s="33"/>
      <c r="D757" s="33"/>
      <c r="E757" s="33"/>
      <c r="F757" s="20" t="s">
        <v>16</v>
      </c>
      <c r="G757" s="1" t="s">
        <v>17</v>
      </c>
      <c r="H757" s="2">
        <v>1.1000000000000001</v>
      </c>
      <c r="I757" s="8">
        <v>2</v>
      </c>
      <c r="J757" s="35"/>
      <c r="K757" s="1"/>
      <c r="L757" s="20" t="s">
        <v>4372</v>
      </c>
      <c r="M757" s="2"/>
      <c r="N757" s="19">
        <f t="shared" si="25"/>
        <v>0</v>
      </c>
      <c r="O757" s="19">
        <f t="shared" si="26"/>
        <v>0</v>
      </c>
      <c r="P757" s="1" t="s">
        <v>22</v>
      </c>
    </row>
    <row r="758" spans="1:16" x14ac:dyDescent="0.25">
      <c r="A758" s="31" t="s">
        <v>160</v>
      </c>
      <c r="B758" s="31" t="s">
        <v>2004</v>
      </c>
      <c r="C758" s="31" t="s">
        <v>2005</v>
      </c>
      <c r="D758" s="31" t="s">
        <v>2006</v>
      </c>
      <c r="E758" s="31" t="s">
        <v>43</v>
      </c>
      <c r="F758" s="20" t="s">
        <v>130</v>
      </c>
      <c r="G758" s="1" t="s">
        <v>14</v>
      </c>
      <c r="H758" s="2">
        <v>0</v>
      </c>
      <c r="I758" s="8">
        <v>0</v>
      </c>
      <c r="J758" s="34" t="s">
        <v>4434</v>
      </c>
      <c r="K758" s="1"/>
      <c r="L758" s="31"/>
      <c r="M758" s="2"/>
      <c r="N758" s="19">
        <f t="shared" si="25"/>
        <v>0</v>
      </c>
      <c r="O758" s="19">
        <f t="shared" si="26"/>
        <v>0</v>
      </c>
      <c r="P758" s="1" t="s">
        <v>10</v>
      </c>
    </row>
    <row r="759" spans="1:16" x14ac:dyDescent="0.25">
      <c r="A759" s="32"/>
      <c r="B759" s="32"/>
      <c r="C759" s="32"/>
      <c r="D759" s="32"/>
      <c r="E759" s="32"/>
      <c r="F759" s="20" t="s">
        <v>16</v>
      </c>
      <c r="G759" s="1" t="s">
        <v>17</v>
      </c>
      <c r="H759" s="2">
        <v>1.1000000000000001</v>
      </c>
      <c r="I759" s="8">
        <v>4</v>
      </c>
      <c r="J759" s="36"/>
      <c r="K759" s="1">
        <v>1597.72</v>
      </c>
      <c r="L759" s="32"/>
      <c r="M759" s="2"/>
      <c r="N759" s="2">
        <f t="shared" si="25"/>
        <v>1597.72</v>
      </c>
      <c r="O759" s="2">
        <f t="shared" si="26"/>
        <v>14.265357142857143</v>
      </c>
      <c r="P759" s="1" t="s">
        <v>110</v>
      </c>
    </row>
    <row r="760" spans="1:16" x14ac:dyDescent="0.25">
      <c r="A760" s="33"/>
      <c r="B760" s="33"/>
      <c r="C760" s="33"/>
      <c r="D760" s="33"/>
      <c r="E760" s="33"/>
      <c r="F760" s="20" t="s">
        <v>16</v>
      </c>
      <c r="G760" s="1" t="s">
        <v>135</v>
      </c>
      <c r="H760" s="2">
        <v>0.1</v>
      </c>
      <c r="I760" s="8">
        <v>1</v>
      </c>
      <c r="J760" s="35"/>
      <c r="K760" s="1"/>
      <c r="L760" s="33"/>
      <c r="M760" s="2"/>
      <c r="N760" s="19">
        <f t="shared" si="25"/>
        <v>0</v>
      </c>
      <c r="O760" s="19">
        <f t="shared" si="26"/>
        <v>0</v>
      </c>
      <c r="P760" s="1" t="s">
        <v>12</v>
      </c>
    </row>
    <row r="761" spans="1:16" x14ac:dyDescent="0.25">
      <c r="A761" s="31" t="s">
        <v>160</v>
      </c>
      <c r="B761" s="31" t="s">
        <v>2007</v>
      </c>
      <c r="C761" s="31" t="s">
        <v>2008</v>
      </c>
      <c r="D761" s="31" t="s">
        <v>2009</v>
      </c>
      <c r="E761" s="31" t="s">
        <v>28</v>
      </c>
      <c r="F761" s="20" t="s">
        <v>130</v>
      </c>
      <c r="G761" s="1" t="s">
        <v>14</v>
      </c>
      <c r="H761" s="2">
        <v>0</v>
      </c>
      <c r="I761" s="8">
        <v>1</v>
      </c>
      <c r="J761" s="34" t="s">
        <v>4423</v>
      </c>
      <c r="K761" s="1"/>
      <c r="L761" s="31"/>
      <c r="M761" s="2"/>
      <c r="N761" s="19">
        <f t="shared" si="25"/>
        <v>0</v>
      </c>
      <c r="O761" s="19">
        <f t="shared" si="26"/>
        <v>0</v>
      </c>
      <c r="P761" s="1" t="s">
        <v>12</v>
      </c>
    </row>
    <row r="762" spans="1:16" x14ac:dyDescent="0.25">
      <c r="A762" s="32"/>
      <c r="B762" s="32"/>
      <c r="C762" s="32"/>
      <c r="D762" s="32"/>
      <c r="E762" s="32"/>
      <c r="F762" s="20" t="s">
        <v>16</v>
      </c>
      <c r="G762" s="1" t="s">
        <v>17</v>
      </c>
      <c r="H762" s="2">
        <v>1.1000000000000001</v>
      </c>
      <c r="I762" s="8">
        <v>3</v>
      </c>
      <c r="J762" s="36"/>
      <c r="K762" s="1">
        <v>901.77</v>
      </c>
      <c r="L762" s="32"/>
      <c r="M762" s="2"/>
      <c r="N762" s="2">
        <f t="shared" si="25"/>
        <v>901.77</v>
      </c>
      <c r="O762" s="2">
        <f t="shared" si="26"/>
        <v>8.0515178571428567</v>
      </c>
      <c r="P762" s="1" t="s">
        <v>34</v>
      </c>
    </row>
    <row r="763" spans="1:16" x14ac:dyDescent="0.25">
      <c r="A763" s="32"/>
      <c r="B763" s="32"/>
      <c r="C763" s="32"/>
      <c r="D763" s="32"/>
      <c r="E763" s="32"/>
      <c r="F763" s="20" t="s">
        <v>16</v>
      </c>
      <c r="G763" s="1" t="s">
        <v>14</v>
      </c>
      <c r="H763" s="2">
        <v>0</v>
      </c>
      <c r="I763" s="8">
        <v>1</v>
      </c>
      <c r="J763" s="36"/>
      <c r="K763" s="1"/>
      <c r="L763" s="32"/>
      <c r="M763" s="2"/>
      <c r="N763" s="19">
        <f t="shared" si="25"/>
        <v>0</v>
      </c>
      <c r="O763" s="19">
        <f t="shared" si="26"/>
        <v>0</v>
      </c>
      <c r="P763" s="1" t="s">
        <v>24</v>
      </c>
    </row>
    <row r="764" spans="1:16" x14ac:dyDescent="0.25">
      <c r="A764" s="33"/>
      <c r="B764" s="33"/>
      <c r="C764" s="33"/>
      <c r="D764" s="33"/>
      <c r="E764" s="33"/>
      <c r="F764" s="20" t="s">
        <v>16</v>
      </c>
      <c r="G764" s="1" t="s">
        <v>135</v>
      </c>
      <c r="H764" s="2">
        <v>0.1</v>
      </c>
      <c r="I764" s="8">
        <v>1</v>
      </c>
      <c r="J764" s="35"/>
      <c r="K764" s="1"/>
      <c r="L764" s="33"/>
      <c r="M764" s="2"/>
      <c r="N764" s="19">
        <f t="shared" si="25"/>
        <v>0</v>
      </c>
      <c r="O764" s="19">
        <f t="shared" si="26"/>
        <v>0</v>
      </c>
      <c r="P764" s="1" t="s">
        <v>12</v>
      </c>
    </row>
    <row r="765" spans="1:16" x14ac:dyDescent="0.25">
      <c r="A765" s="31" t="s">
        <v>160</v>
      </c>
      <c r="B765" s="31" t="s">
        <v>2010</v>
      </c>
      <c r="C765" s="31" t="s">
        <v>2011</v>
      </c>
      <c r="D765" s="31" t="s">
        <v>2012</v>
      </c>
      <c r="E765" s="31" t="s">
        <v>28</v>
      </c>
      <c r="F765" s="20" t="s">
        <v>16</v>
      </c>
      <c r="G765" s="1" t="s">
        <v>17</v>
      </c>
      <c r="H765" s="2">
        <v>1.1000000000000001</v>
      </c>
      <c r="I765" s="8">
        <v>2</v>
      </c>
      <c r="J765" s="34" t="s">
        <v>4423</v>
      </c>
      <c r="K765" s="1">
        <v>901.77</v>
      </c>
      <c r="L765" s="31"/>
      <c r="M765" s="2"/>
      <c r="N765" s="2">
        <f t="shared" si="25"/>
        <v>901.77</v>
      </c>
      <c r="O765" s="2">
        <f t="shared" si="26"/>
        <v>8.0515178571428567</v>
      </c>
      <c r="P765" s="1" t="s">
        <v>116</v>
      </c>
    </row>
    <row r="766" spans="1:16" x14ac:dyDescent="0.25">
      <c r="A766" s="33"/>
      <c r="B766" s="33"/>
      <c r="C766" s="33"/>
      <c r="D766" s="33"/>
      <c r="E766" s="33"/>
      <c r="F766" s="20" t="s">
        <v>16</v>
      </c>
      <c r="G766" s="1" t="s">
        <v>14</v>
      </c>
      <c r="H766" s="2">
        <v>0</v>
      </c>
      <c r="I766" s="8">
        <v>1</v>
      </c>
      <c r="J766" s="35"/>
      <c r="K766" s="1"/>
      <c r="L766" s="33"/>
      <c r="M766" s="2"/>
      <c r="N766" s="19">
        <f t="shared" si="25"/>
        <v>0</v>
      </c>
      <c r="O766" s="19">
        <f t="shared" si="26"/>
        <v>0</v>
      </c>
      <c r="P766" s="1" t="s">
        <v>24</v>
      </c>
    </row>
    <row r="767" spans="1:16" x14ac:dyDescent="0.25">
      <c r="A767" s="31" t="s">
        <v>160</v>
      </c>
      <c r="B767" s="31" t="s">
        <v>2013</v>
      </c>
      <c r="C767" s="31" t="s">
        <v>2014</v>
      </c>
      <c r="D767" s="31" t="s">
        <v>2015</v>
      </c>
      <c r="E767" s="31" t="s">
        <v>28</v>
      </c>
      <c r="F767" s="20" t="s">
        <v>16</v>
      </c>
      <c r="G767" s="1" t="s">
        <v>17</v>
      </c>
      <c r="H767" s="2">
        <v>1.1000000000000001</v>
      </c>
      <c r="I767" s="8">
        <v>1</v>
      </c>
      <c r="J767" s="34" t="s">
        <v>4423</v>
      </c>
      <c r="K767" s="1">
        <v>901.77</v>
      </c>
      <c r="L767" s="31"/>
      <c r="M767" s="2"/>
      <c r="N767" s="2">
        <f t="shared" si="25"/>
        <v>901.77</v>
      </c>
      <c r="O767" s="2">
        <f t="shared" si="26"/>
        <v>8.0515178571428567</v>
      </c>
      <c r="P767" s="1" t="s">
        <v>99</v>
      </c>
    </row>
    <row r="768" spans="1:16" x14ac:dyDescent="0.25">
      <c r="A768" s="33"/>
      <c r="B768" s="33"/>
      <c r="C768" s="33"/>
      <c r="D768" s="33"/>
      <c r="E768" s="33"/>
      <c r="F768" s="20" t="s">
        <v>16</v>
      </c>
      <c r="G768" s="1" t="s">
        <v>14</v>
      </c>
      <c r="H768" s="2">
        <v>0</v>
      </c>
      <c r="I768" s="8">
        <v>0</v>
      </c>
      <c r="J768" s="35"/>
      <c r="K768" s="1"/>
      <c r="L768" s="33"/>
      <c r="M768" s="2"/>
      <c r="N768" s="19">
        <f t="shared" si="25"/>
        <v>0</v>
      </c>
      <c r="O768" s="19">
        <f t="shared" si="26"/>
        <v>0</v>
      </c>
      <c r="P768" s="1" t="s">
        <v>10</v>
      </c>
    </row>
    <row r="769" spans="1:16" x14ac:dyDescent="0.25">
      <c r="A769" s="31" t="s">
        <v>160</v>
      </c>
      <c r="B769" s="31" t="s">
        <v>2022</v>
      </c>
      <c r="C769" s="31" t="s">
        <v>2023</v>
      </c>
      <c r="D769" s="31" t="s">
        <v>2024</v>
      </c>
      <c r="E769" s="31" t="s">
        <v>43</v>
      </c>
      <c r="F769" s="20" t="s">
        <v>130</v>
      </c>
      <c r="G769" s="1" t="s">
        <v>14</v>
      </c>
      <c r="H769" s="2">
        <v>0</v>
      </c>
      <c r="I769" s="8">
        <v>1</v>
      </c>
      <c r="J769" s="34" t="s">
        <v>4597</v>
      </c>
      <c r="K769" s="1"/>
      <c r="L769" s="31"/>
      <c r="M769" s="2"/>
      <c r="N769" s="19">
        <f t="shared" si="25"/>
        <v>0</v>
      </c>
      <c r="O769" s="19">
        <f t="shared" si="26"/>
        <v>0</v>
      </c>
      <c r="P769" s="1" t="s">
        <v>12</v>
      </c>
    </row>
    <row r="770" spans="1:16" x14ac:dyDescent="0.25">
      <c r="A770" s="32"/>
      <c r="B770" s="32"/>
      <c r="C770" s="32"/>
      <c r="D770" s="32"/>
      <c r="E770" s="32"/>
      <c r="F770" s="20" t="s">
        <v>16</v>
      </c>
      <c r="G770" s="1" t="s">
        <v>17</v>
      </c>
      <c r="H770" s="2">
        <v>1.1000000000000001</v>
      </c>
      <c r="I770" s="8">
        <v>2</v>
      </c>
      <c r="J770" s="36"/>
      <c r="K770" s="1">
        <v>1236.6400000000001</v>
      </c>
      <c r="L770" s="32"/>
      <c r="M770" s="2"/>
      <c r="N770" s="2">
        <f t="shared" si="25"/>
        <v>1236.6400000000001</v>
      </c>
      <c r="O770" s="2">
        <f t="shared" si="26"/>
        <v>11.041428571428572</v>
      </c>
      <c r="P770" s="1" t="s">
        <v>116</v>
      </c>
    </row>
    <row r="771" spans="1:16" x14ac:dyDescent="0.25">
      <c r="A771" s="33"/>
      <c r="B771" s="33"/>
      <c r="C771" s="33"/>
      <c r="D771" s="33"/>
      <c r="E771" s="33"/>
      <c r="F771" s="20" t="s">
        <v>16</v>
      </c>
      <c r="G771" s="1" t="s">
        <v>14</v>
      </c>
      <c r="H771" s="2">
        <v>0</v>
      </c>
      <c r="I771" s="8">
        <v>1</v>
      </c>
      <c r="J771" s="35"/>
      <c r="K771" s="1"/>
      <c r="L771" s="33"/>
      <c r="M771" s="2"/>
      <c r="N771" s="19">
        <f t="shared" si="25"/>
        <v>0</v>
      </c>
      <c r="O771" s="19">
        <f t="shared" si="26"/>
        <v>0</v>
      </c>
      <c r="P771" s="1" t="s">
        <v>12</v>
      </c>
    </row>
    <row r="772" spans="1:16" x14ac:dyDescent="0.25">
      <c r="A772" s="20" t="s">
        <v>160</v>
      </c>
      <c r="B772" s="20" t="s">
        <v>2025</v>
      </c>
      <c r="C772" s="20" t="s">
        <v>2026</v>
      </c>
      <c r="D772" s="20" t="s">
        <v>2027</v>
      </c>
      <c r="E772" s="20" t="s">
        <v>28</v>
      </c>
      <c r="F772" s="20" t="s">
        <v>16</v>
      </c>
      <c r="G772" s="1" t="s">
        <v>17</v>
      </c>
      <c r="H772" s="2">
        <v>1.1000000000000001</v>
      </c>
      <c r="I772" s="8">
        <v>4</v>
      </c>
      <c r="J772" s="29" t="s">
        <v>4434</v>
      </c>
      <c r="K772" s="1"/>
      <c r="L772" s="20" t="s">
        <v>4145</v>
      </c>
      <c r="M772" s="2">
        <v>9.6880000000000006</v>
      </c>
      <c r="N772" s="2">
        <f t="shared" si="25"/>
        <v>9.6880000000000006</v>
      </c>
      <c r="O772" s="2">
        <f t="shared" si="26"/>
        <v>8.6500000000000007E-2</v>
      </c>
      <c r="P772" s="1" t="s">
        <v>118</v>
      </c>
    </row>
    <row r="773" spans="1:16" x14ac:dyDescent="0.25">
      <c r="A773" s="20" t="s">
        <v>160</v>
      </c>
      <c r="B773" s="20" t="s">
        <v>2028</v>
      </c>
      <c r="C773" s="20" t="s">
        <v>2029</v>
      </c>
      <c r="D773" s="20" t="s">
        <v>2030</v>
      </c>
      <c r="E773" s="20" t="s">
        <v>28</v>
      </c>
      <c r="F773" s="20" t="s">
        <v>16</v>
      </c>
      <c r="G773" s="1" t="s">
        <v>17</v>
      </c>
      <c r="H773" s="2">
        <v>1.1000000000000001</v>
      </c>
      <c r="I773" s="8">
        <v>6</v>
      </c>
      <c r="J773" s="29" t="s">
        <v>4598</v>
      </c>
      <c r="K773" s="1"/>
      <c r="L773" s="20" t="s">
        <v>4146</v>
      </c>
      <c r="M773" s="2">
        <v>2470.9</v>
      </c>
      <c r="N773" s="2">
        <f t="shared" si="25"/>
        <v>2470.9</v>
      </c>
      <c r="O773" s="2">
        <f t="shared" si="26"/>
        <v>22.061607142857145</v>
      </c>
      <c r="P773" s="1" t="s">
        <v>154</v>
      </c>
    </row>
    <row r="774" spans="1:16" x14ac:dyDescent="0.25">
      <c r="A774" s="20" t="s">
        <v>160</v>
      </c>
      <c r="B774" s="20" t="s">
        <v>2031</v>
      </c>
      <c r="C774" s="20" t="s">
        <v>2032</v>
      </c>
      <c r="D774" s="20" t="s">
        <v>2033</v>
      </c>
      <c r="E774" s="20" t="s">
        <v>15</v>
      </c>
      <c r="F774" s="20" t="s">
        <v>16</v>
      </c>
      <c r="G774" s="1" t="s">
        <v>17</v>
      </c>
      <c r="H774" s="2">
        <v>1.1000000000000001</v>
      </c>
      <c r="I774" s="8">
        <v>1</v>
      </c>
      <c r="J774" s="29"/>
      <c r="K774" s="1"/>
      <c r="L774" s="20" t="s">
        <v>4599</v>
      </c>
      <c r="M774" s="2">
        <v>252.804</v>
      </c>
      <c r="N774" s="2">
        <f t="shared" si="25"/>
        <v>252.804</v>
      </c>
      <c r="O774" s="2">
        <f t="shared" si="26"/>
        <v>2.2571785714285713</v>
      </c>
      <c r="P774" s="1" t="s">
        <v>12</v>
      </c>
    </row>
    <row r="775" spans="1:16" x14ac:dyDescent="0.25">
      <c r="A775" s="20" t="s">
        <v>160</v>
      </c>
      <c r="B775" s="20" t="s">
        <v>2034</v>
      </c>
      <c r="C775" s="20" t="s">
        <v>2035</v>
      </c>
      <c r="D775" s="20" t="s">
        <v>2036</v>
      </c>
      <c r="E775" s="20" t="s">
        <v>20</v>
      </c>
      <c r="F775" s="20" t="s">
        <v>16</v>
      </c>
      <c r="G775" s="1" t="s">
        <v>17</v>
      </c>
      <c r="H775" s="2">
        <v>1.1000000000000001</v>
      </c>
      <c r="I775" s="8">
        <v>1</v>
      </c>
      <c r="J775" s="29"/>
      <c r="K775" s="1"/>
      <c r="L775" s="20" t="s">
        <v>4600</v>
      </c>
      <c r="M775" s="2">
        <v>123.996</v>
      </c>
      <c r="N775" s="2">
        <f t="shared" si="25"/>
        <v>123.996</v>
      </c>
      <c r="O775" s="2">
        <f t="shared" si="26"/>
        <v>1.1071071428571428</v>
      </c>
      <c r="P775" s="1" t="s">
        <v>12</v>
      </c>
    </row>
    <row r="776" spans="1:16" x14ac:dyDescent="0.25">
      <c r="A776" s="20" t="s">
        <v>160</v>
      </c>
      <c r="B776" s="20" t="s">
        <v>2037</v>
      </c>
      <c r="C776" s="20" t="s">
        <v>2038</v>
      </c>
      <c r="D776" s="20" t="s">
        <v>2039</v>
      </c>
      <c r="E776" s="20" t="s">
        <v>43</v>
      </c>
      <c r="F776" s="20" t="s">
        <v>16</v>
      </c>
      <c r="G776" s="1" t="s">
        <v>17</v>
      </c>
      <c r="H776" s="2">
        <v>1.1000000000000001</v>
      </c>
      <c r="I776" s="8">
        <v>5</v>
      </c>
      <c r="J776" s="29" t="s">
        <v>4434</v>
      </c>
      <c r="K776" s="1">
        <v>323.32</v>
      </c>
      <c r="L776" s="20"/>
      <c r="M776" s="2"/>
      <c r="N776" s="2">
        <f t="shared" si="25"/>
        <v>323.32</v>
      </c>
      <c r="O776" s="2">
        <f t="shared" si="26"/>
        <v>2.8867857142857143</v>
      </c>
      <c r="P776" s="1" t="s">
        <v>153</v>
      </c>
    </row>
    <row r="777" spans="1:16" x14ac:dyDescent="0.25">
      <c r="A777" s="20" t="s">
        <v>160</v>
      </c>
      <c r="B777" s="20" t="s">
        <v>2040</v>
      </c>
      <c r="C777" s="20" t="s">
        <v>2041</v>
      </c>
      <c r="D777" s="20" t="s">
        <v>2042</v>
      </c>
      <c r="E777" s="20" t="s">
        <v>43</v>
      </c>
      <c r="F777" s="20" t="s">
        <v>16</v>
      </c>
      <c r="G777" s="1" t="s">
        <v>17</v>
      </c>
      <c r="H777" s="2">
        <v>1.1000000000000001</v>
      </c>
      <c r="I777" s="8">
        <v>2</v>
      </c>
      <c r="J777" s="29" t="s">
        <v>4434</v>
      </c>
      <c r="K777" s="1">
        <v>564.04</v>
      </c>
      <c r="L777" s="20" t="s">
        <v>4147</v>
      </c>
      <c r="M777" s="2">
        <v>41</v>
      </c>
      <c r="N777" s="2">
        <f t="shared" si="25"/>
        <v>605.04</v>
      </c>
      <c r="O777" s="2">
        <f t="shared" si="26"/>
        <v>5.4021428571428567</v>
      </c>
      <c r="P777" s="1" t="s">
        <v>116</v>
      </c>
    </row>
    <row r="778" spans="1:16" x14ac:dyDescent="0.25">
      <c r="A778" s="31" t="s">
        <v>160</v>
      </c>
      <c r="B778" s="31" t="s">
        <v>2043</v>
      </c>
      <c r="C778" s="31" t="s">
        <v>2044</v>
      </c>
      <c r="D778" s="31" t="s">
        <v>2045</v>
      </c>
      <c r="E778" s="31" t="s">
        <v>43</v>
      </c>
      <c r="F778" s="20" t="s">
        <v>130</v>
      </c>
      <c r="G778" s="1" t="s">
        <v>14</v>
      </c>
      <c r="H778" s="2">
        <v>0</v>
      </c>
      <c r="I778" s="8">
        <v>1</v>
      </c>
      <c r="J778" s="34" t="s">
        <v>4434</v>
      </c>
      <c r="K778" s="1"/>
      <c r="L778" s="31"/>
      <c r="M778" s="2"/>
      <c r="N778" s="19">
        <f t="shared" si="25"/>
        <v>0</v>
      </c>
      <c r="O778" s="19">
        <f t="shared" si="26"/>
        <v>0</v>
      </c>
      <c r="P778" s="1" t="s">
        <v>12</v>
      </c>
    </row>
    <row r="779" spans="1:16" x14ac:dyDescent="0.25">
      <c r="A779" s="32"/>
      <c r="B779" s="32"/>
      <c r="C779" s="32"/>
      <c r="D779" s="32"/>
      <c r="E779" s="32"/>
      <c r="F779" s="20" t="s">
        <v>16</v>
      </c>
      <c r="G779" s="1" t="s">
        <v>17</v>
      </c>
      <c r="H779" s="2">
        <v>1.1000000000000001</v>
      </c>
      <c r="I779" s="8">
        <v>5</v>
      </c>
      <c r="J779" s="36"/>
      <c r="K779" s="1">
        <v>3039.68</v>
      </c>
      <c r="L779" s="32"/>
      <c r="M779" s="2"/>
      <c r="N779" s="2">
        <f t="shared" si="25"/>
        <v>3039.68</v>
      </c>
      <c r="O779" s="2">
        <f t="shared" si="26"/>
        <v>27.139999999999997</v>
      </c>
      <c r="P779" s="1" t="s">
        <v>153</v>
      </c>
    </row>
    <row r="780" spans="1:16" x14ac:dyDescent="0.25">
      <c r="A780" s="32"/>
      <c r="B780" s="32"/>
      <c r="C780" s="32"/>
      <c r="D780" s="32"/>
      <c r="E780" s="32"/>
      <c r="F780" s="20" t="s">
        <v>16</v>
      </c>
      <c r="G780" s="1" t="s">
        <v>14</v>
      </c>
      <c r="H780" s="2">
        <v>0</v>
      </c>
      <c r="I780" s="8">
        <v>1</v>
      </c>
      <c r="J780" s="36"/>
      <c r="K780" s="1"/>
      <c r="L780" s="32"/>
      <c r="M780" s="2"/>
      <c r="N780" s="19">
        <f t="shared" si="25"/>
        <v>0</v>
      </c>
      <c r="O780" s="19">
        <f t="shared" si="26"/>
        <v>0</v>
      </c>
      <c r="P780" s="1" t="s">
        <v>12</v>
      </c>
    </row>
    <row r="781" spans="1:16" x14ac:dyDescent="0.25">
      <c r="A781" s="33"/>
      <c r="B781" s="33"/>
      <c r="C781" s="33"/>
      <c r="D781" s="33"/>
      <c r="E781" s="33"/>
      <c r="F781" s="20" t="s">
        <v>16</v>
      </c>
      <c r="G781" s="1" t="s">
        <v>135</v>
      </c>
      <c r="H781" s="2">
        <v>0.1</v>
      </c>
      <c r="I781" s="8">
        <v>1</v>
      </c>
      <c r="J781" s="35"/>
      <c r="K781" s="1"/>
      <c r="L781" s="33"/>
      <c r="M781" s="2"/>
      <c r="N781" s="19">
        <f t="shared" si="25"/>
        <v>0</v>
      </c>
      <c r="O781" s="19">
        <f t="shared" si="26"/>
        <v>0</v>
      </c>
      <c r="P781" s="1" t="s">
        <v>12</v>
      </c>
    </row>
    <row r="782" spans="1:16" x14ac:dyDescent="0.25">
      <c r="A782" s="20" t="s">
        <v>160</v>
      </c>
      <c r="B782" s="20" t="s">
        <v>2046</v>
      </c>
      <c r="C782" s="20" t="s">
        <v>2047</v>
      </c>
      <c r="D782" s="20" t="s">
        <v>2048</v>
      </c>
      <c r="E782" s="20" t="s">
        <v>15</v>
      </c>
      <c r="F782" s="20" t="s">
        <v>16</v>
      </c>
      <c r="G782" s="1" t="s">
        <v>17</v>
      </c>
      <c r="H782" s="2">
        <v>1.1000000000000001</v>
      </c>
      <c r="I782" s="8">
        <v>1</v>
      </c>
      <c r="J782" s="29"/>
      <c r="K782" s="1"/>
      <c r="L782" s="20" t="s">
        <v>4441</v>
      </c>
      <c r="M782" s="2"/>
      <c r="N782" s="19">
        <f t="shared" si="25"/>
        <v>0</v>
      </c>
      <c r="O782" s="19">
        <f t="shared" si="26"/>
        <v>0</v>
      </c>
      <c r="P782" s="1" t="s">
        <v>44</v>
      </c>
    </row>
    <row r="783" spans="1:16" x14ac:dyDescent="0.25">
      <c r="A783" s="31" t="s">
        <v>160</v>
      </c>
      <c r="B783" s="31" t="s">
        <v>2049</v>
      </c>
      <c r="C783" s="31" t="s">
        <v>2050</v>
      </c>
      <c r="D783" s="31" t="s">
        <v>2051</v>
      </c>
      <c r="E783" s="31" t="s">
        <v>43</v>
      </c>
      <c r="F783" s="20" t="s">
        <v>130</v>
      </c>
      <c r="G783" s="1" t="s">
        <v>14</v>
      </c>
      <c r="H783" s="2">
        <v>0</v>
      </c>
      <c r="I783" s="8">
        <v>1</v>
      </c>
      <c r="J783" s="34" t="s">
        <v>4434</v>
      </c>
      <c r="K783" s="1"/>
      <c r="L783" s="20"/>
      <c r="M783" s="2"/>
      <c r="N783" s="19">
        <f t="shared" si="25"/>
        <v>0</v>
      </c>
      <c r="O783" s="19">
        <f t="shared" si="26"/>
        <v>0</v>
      </c>
      <c r="P783" s="1" t="s">
        <v>12</v>
      </c>
    </row>
    <row r="784" spans="1:16" x14ac:dyDescent="0.25">
      <c r="A784" s="32"/>
      <c r="B784" s="32"/>
      <c r="C784" s="32"/>
      <c r="D784" s="32"/>
      <c r="E784" s="32"/>
      <c r="F784" s="20" t="s">
        <v>16</v>
      </c>
      <c r="G784" s="1" t="s">
        <v>17</v>
      </c>
      <c r="H784" s="2">
        <v>1.1000000000000001</v>
      </c>
      <c r="I784" s="8">
        <v>5</v>
      </c>
      <c r="J784" s="36"/>
      <c r="K784" s="1">
        <v>2161.7600000000002</v>
      </c>
      <c r="L784" s="31" t="s">
        <v>4148</v>
      </c>
      <c r="M784" s="2">
        <v>70.56</v>
      </c>
      <c r="N784" s="2">
        <f t="shared" si="25"/>
        <v>2232.3200000000002</v>
      </c>
      <c r="O784" s="2">
        <f t="shared" si="26"/>
        <v>19.931428571428572</v>
      </c>
      <c r="P784" s="1" t="s">
        <v>153</v>
      </c>
    </row>
    <row r="785" spans="1:16" x14ac:dyDescent="0.25">
      <c r="A785" s="32"/>
      <c r="B785" s="32"/>
      <c r="C785" s="32"/>
      <c r="D785" s="32"/>
      <c r="E785" s="32"/>
      <c r="F785" s="20" t="s">
        <v>16</v>
      </c>
      <c r="G785" s="1" t="s">
        <v>14</v>
      </c>
      <c r="H785" s="2">
        <v>0</v>
      </c>
      <c r="I785" s="8">
        <v>1</v>
      </c>
      <c r="J785" s="36"/>
      <c r="K785" s="1"/>
      <c r="L785" s="32"/>
      <c r="M785" s="2"/>
      <c r="N785" s="19">
        <f t="shared" si="25"/>
        <v>0</v>
      </c>
      <c r="O785" s="19">
        <f t="shared" si="26"/>
        <v>0</v>
      </c>
      <c r="P785" s="1" t="s">
        <v>12</v>
      </c>
    </row>
    <row r="786" spans="1:16" x14ac:dyDescent="0.25">
      <c r="A786" s="33"/>
      <c r="B786" s="33"/>
      <c r="C786" s="33"/>
      <c r="D786" s="33"/>
      <c r="E786" s="33"/>
      <c r="F786" s="20" t="s">
        <v>16</v>
      </c>
      <c r="G786" s="1" t="s">
        <v>135</v>
      </c>
      <c r="H786" s="2">
        <v>0.1</v>
      </c>
      <c r="I786" s="8">
        <v>1</v>
      </c>
      <c r="J786" s="35"/>
      <c r="K786" s="1"/>
      <c r="L786" s="33"/>
      <c r="M786" s="2"/>
      <c r="N786" s="19">
        <f t="shared" si="25"/>
        <v>0</v>
      </c>
      <c r="O786" s="19">
        <f t="shared" si="26"/>
        <v>0</v>
      </c>
      <c r="P786" s="1" t="s">
        <v>12</v>
      </c>
    </row>
    <row r="787" spans="1:16" x14ac:dyDescent="0.25">
      <c r="A787" s="31" t="s">
        <v>160</v>
      </c>
      <c r="B787" s="31" t="s">
        <v>2052</v>
      </c>
      <c r="C787" s="31" t="s">
        <v>2053</v>
      </c>
      <c r="D787" s="31" t="s">
        <v>2054</v>
      </c>
      <c r="E787" s="31" t="s">
        <v>43</v>
      </c>
      <c r="F787" s="20" t="s">
        <v>16</v>
      </c>
      <c r="G787" s="1" t="s">
        <v>17</v>
      </c>
      <c r="H787" s="2">
        <v>1.1000000000000001</v>
      </c>
      <c r="I787" s="8">
        <v>4</v>
      </c>
      <c r="J787" s="34" t="s">
        <v>4434</v>
      </c>
      <c r="K787" s="1">
        <v>941.64</v>
      </c>
      <c r="L787" s="20" t="s">
        <v>4149</v>
      </c>
      <c r="M787" s="2">
        <v>178.03200000000001</v>
      </c>
      <c r="N787" s="2">
        <f t="shared" si="25"/>
        <v>1119.672</v>
      </c>
      <c r="O787" s="2">
        <f t="shared" si="26"/>
        <v>9.9970714285714291</v>
      </c>
      <c r="P787" s="1" t="s">
        <v>118</v>
      </c>
    </row>
    <row r="788" spans="1:16" x14ac:dyDescent="0.25">
      <c r="A788" s="33"/>
      <c r="B788" s="33"/>
      <c r="C788" s="33"/>
      <c r="D788" s="33"/>
      <c r="E788" s="33"/>
      <c r="F788" s="20" t="s">
        <v>16</v>
      </c>
      <c r="G788" s="1" t="s">
        <v>14</v>
      </c>
      <c r="H788" s="2">
        <v>0</v>
      </c>
      <c r="I788" s="8">
        <v>1</v>
      </c>
      <c r="J788" s="35"/>
      <c r="K788" s="1"/>
      <c r="L788" s="20"/>
      <c r="M788" s="2"/>
      <c r="N788" s="19">
        <f t="shared" si="25"/>
        <v>0</v>
      </c>
      <c r="O788" s="19">
        <f t="shared" si="26"/>
        <v>0</v>
      </c>
      <c r="P788" s="1" t="s">
        <v>12</v>
      </c>
    </row>
    <row r="789" spans="1:16" x14ac:dyDescent="0.25">
      <c r="A789" s="31" t="s">
        <v>160</v>
      </c>
      <c r="B789" s="31" t="s">
        <v>2055</v>
      </c>
      <c r="C789" s="31" t="s">
        <v>2056</v>
      </c>
      <c r="D789" s="31" t="s">
        <v>2057</v>
      </c>
      <c r="E789" s="31" t="s">
        <v>43</v>
      </c>
      <c r="F789" s="20" t="s">
        <v>16</v>
      </c>
      <c r="G789" s="1" t="s">
        <v>17</v>
      </c>
      <c r="H789" s="2">
        <v>1.1000000000000001</v>
      </c>
      <c r="I789" s="8">
        <v>3</v>
      </c>
      <c r="J789" s="34" t="s">
        <v>4566</v>
      </c>
      <c r="K789" s="1">
        <v>1085.5999999999999</v>
      </c>
      <c r="L789" s="31"/>
      <c r="M789" s="2"/>
      <c r="N789" s="2">
        <f t="shared" si="25"/>
        <v>1085.5999999999999</v>
      </c>
      <c r="O789" s="2">
        <f t="shared" si="26"/>
        <v>9.6928571428571413</v>
      </c>
      <c r="P789" s="1" t="s">
        <v>34</v>
      </c>
    </row>
    <row r="790" spans="1:16" x14ac:dyDescent="0.25">
      <c r="A790" s="33"/>
      <c r="B790" s="33"/>
      <c r="C790" s="33"/>
      <c r="D790" s="33"/>
      <c r="E790" s="33"/>
      <c r="F790" s="20" t="s">
        <v>16</v>
      </c>
      <c r="G790" s="1" t="s">
        <v>14</v>
      </c>
      <c r="H790" s="2">
        <v>0</v>
      </c>
      <c r="I790" s="8">
        <v>0</v>
      </c>
      <c r="J790" s="35"/>
      <c r="K790" s="1"/>
      <c r="L790" s="33"/>
      <c r="M790" s="2"/>
      <c r="N790" s="19">
        <f t="shared" si="25"/>
        <v>0</v>
      </c>
      <c r="O790" s="19">
        <f t="shared" si="26"/>
        <v>0</v>
      </c>
      <c r="P790" s="1" t="s">
        <v>10</v>
      </c>
    </row>
    <row r="791" spans="1:16" x14ac:dyDescent="0.25">
      <c r="A791" s="31" t="s">
        <v>160</v>
      </c>
      <c r="B791" s="31" t="s">
        <v>2058</v>
      </c>
      <c r="C791" s="31" t="s">
        <v>2059</v>
      </c>
      <c r="D791" s="31" t="s">
        <v>2060</v>
      </c>
      <c r="E791" s="31" t="s">
        <v>43</v>
      </c>
      <c r="F791" s="20" t="s">
        <v>130</v>
      </c>
      <c r="G791" s="1" t="s">
        <v>14</v>
      </c>
      <c r="H791" s="2">
        <v>0</v>
      </c>
      <c r="I791" s="8">
        <v>1</v>
      </c>
      <c r="J791" s="34" t="s">
        <v>4434</v>
      </c>
      <c r="K791" s="1"/>
      <c r="L791" s="20"/>
      <c r="M791" s="2"/>
      <c r="N791" s="19">
        <f t="shared" si="25"/>
        <v>0</v>
      </c>
      <c r="O791" s="19">
        <f t="shared" si="26"/>
        <v>0</v>
      </c>
      <c r="P791" s="1" t="s">
        <v>12</v>
      </c>
    </row>
    <row r="792" spans="1:16" x14ac:dyDescent="0.25">
      <c r="A792" s="32"/>
      <c r="B792" s="32"/>
      <c r="C792" s="32"/>
      <c r="D792" s="32"/>
      <c r="E792" s="32"/>
      <c r="F792" s="20" t="s">
        <v>16</v>
      </c>
      <c r="G792" s="1" t="s">
        <v>17</v>
      </c>
      <c r="H792" s="2">
        <v>1.1000000000000001</v>
      </c>
      <c r="I792" s="8">
        <v>5</v>
      </c>
      <c r="J792" s="36"/>
      <c r="K792" s="1">
        <v>776.44</v>
      </c>
      <c r="L792" s="31" t="s">
        <v>4150</v>
      </c>
      <c r="M792" s="2">
        <v>177.3</v>
      </c>
      <c r="N792" s="2">
        <f t="shared" si="25"/>
        <v>953.74</v>
      </c>
      <c r="O792" s="2">
        <f t="shared" si="26"/>
        <v>8.5155357142857149</v>
      </c>
      <c r="P792" s="1" t="s">
        <v>153</v>
      </c>
    </row>
    <row r="793" spans="1:16" x14ac:dyDescent="0.25">
      <c r="A793" s="33"/>
      <c r="B793" s="33"/>
      <c r="C793" s="33"/>
      <c r="D793" s="33"/>
      <c r="E793" s="33"/>
      <c r="F793" s="20" t="s">
        <v>16</v>
      </c>
      <c r="G793" s="1" t="s">
        <v>14</v>
      </c>
      <c r="H793" s="2">
        <v>0</v>
      </c>
      <c r="I793" s="8">
        <v>1</v>
      </c>
      <c r="J793" s="35"/>
      <c r="K793" s="1"/>
      <c r="L793" s="33"/>
      <c r="M793" s="2"/>
      <c r="N793" s="19">
        <f t="shared" si="25"/>
        <v>0</v>
      </c>
      <c r="O793" s="19">
        <f t="shared" si="26"/>
        <v>0</v>
      </c>
      <c r="P793" s="1" t="s">
        <v>12</v>
      </c>
    </row>
    <row r="794" spans="1:16" x14ac:dyDescent="0.25">
      <c r="A794" s="31" t="s">
        <v>160</v>
      </c>
      <c r="B794" s="31" t="s">
        <v>2061</v>
      </c>
      <c r="C794" s="31" t="s">
        <v>2062</v>
      </c>
      <c r="D794" s="31" t="s">
        <v>2063</v>
      </c>
      <c r="E794" s="31" t="s">
        <v>43</v>
      </c>
      <c r="F794" s="20" t="s">
        <v>130</v>
      </c>
      <c r="G794" s="1" t="s">
        <v>14</v>
      </c>
      <c r="H794" s="2">
        <v>0</v>
      </c>
      <c r="I794" s="8">
        <v>1</v>
      </c>
      <c r="J794" s="34" t="s">
        <v>4434</v>
      </c>
      <c r="K794" s="1"/>
      <c r="L794" s="20"/>
      <c r="M794" s="2"/>
      <c r="N794" s="19">
        <f t="shared" si="25"/>
        <v>0</v>
      </c>
      <c r="O794" s="19">
        <f t="shared" si="26"/>
        <v>0</v>
      </c>
      <c r="P794" s="1" t="s">
        <v>12</v>
      </c>
    </row>
    <row r="795" spans="1:16" x14ac:dyDescent="0.25">
      <c r="A795" s="32"/>
      <c r="B795" s="32"/>
      <c r="C795" s="32"/>
      <c r="D795" s="32"/>
      <c r="E795" s="32"/>
      <c r="F795" s="20" t="s">
        <v>16</v>
      </c>
      <c r="G795" s="1" t="s">
        <v>17</v>
      </c>
      <c r="H795" s="2">
        <v>1.1000000000000001</v>
      </c>
      <c r="I795" s="8">
        <v>7</v>
      </c>
      <c r="J795" s="36"/>
      <c r="K795" s="1">
        <v>4196.08</v>
      </c>
      <c r="L795" s="31" t="s">
        <v>4151</v>
      </c>
      <c r="M795" s="2">
        <v>41.531999999999996</v>
      </c>
      <c r="N795" s="2">
        <f t="shared" si="25"/>
        <v>4237.6120000000001</v>
      </c>
      <c r="O795" s="2">
        <f t="shared" si="26"/>
        <v>37.835821428571428</v>
      </c>
      <c r="P795" s="1" t="s">
        <v>166</v>
      </c>
    </row>
    <row r="796" spans="1:16" x14ac:dyDescent="0.25">
      <c r="A796" s="32"/>
      <c r="B796" s="32"/>
      <c r="C796" s="32"/>
      <c r="D796" s="32"/>
      <c r="E796" s="32"/>
      <c r="F796" s="20" t="s">
        <v>16</v>
      </c>
      <c r="G796" s="1" t="s">
        <v>14</v>
      </c>
      <c r="H796" s="2">
        <v>0</v>
      </c>
      <c r="I796" s="8">
        <v>0</v>
      </c>
      <c r="J796" s="36"/>
      <c r="K796" s="1"/>
      <c r="L796" s="32"/>
      <c r="M796" s="2"/>
      <c r="N796" s="19">
        <f t="shared" si="25"/>
        <v>0</v>
      </c>
      <c r="O796" s="19">
        <f t="shared" si="26"/>
        <v>0</v>
      </c>
      <c r="P796" s="1" t="s">
        <v>10</v>
      </c>
    </row>
    <row r="797" spans="1:16" x14ac:dyDescent="0.25">
      <c r="A797" s="33"/>
      <c r="B797" s="33"/>
      <c r="C797" s="33"/>
      <c r="D797" s="33"/>
      <c r="E797" s="33"/>
      <c r="F797" s="20" t="s">
        <v>16</v>
      </c>
      <c r="G797" s="1" t="s">
        <v>135</v>
      </c>
      <c r="H797" s="2">
        <v>0.1</v>
      </c>
      <c r="I797" s="8">
        <v>1</v>
      </c>
      <c r="J797" s="35"/>
      <c r="K797" s="1"/>
      <c r="L797" s="33"/>
      <c r="M797" s="2"/>
      <c r="N797" s="19">
        <f t="shared" si="25"/>
        <v>0</v>
      </c>
      <c r="O797" s="19">
        <f t="shared" si="26"/>
        <v>0</v>
      </c>
      <c r="P797" s="1" t="s">
        <v>12</v>
      </c>
    </row>
    <row r="798" spans="1:16" x14ac:dyDescent="0.25">
      <c r="A798" s="31" t="s">
        <v>160</v>
      </c>
      <c r="B798" s="31" t="s">
        <v>2064</v>
      </c>
      <c r="C798" s="31" t="s">
        <v>2065</v>
      </c>
      <c r="D798" s="31" t="s">
        <v>2066</v>
      </c>
      <c r="E798" s="31" t="s">
        <v>43</v>
      </c>
      <c r="F798" s="20" t="s">
        <v>16</v>
      </c>
      <c r="G798" s="1" t="s">
        <v>17</v>
      </c>
      <c r="H798" s="2">
        <v>1.1000000000000001</v>
      </c>
      <c r="I798" s="8">
        <v>3</v>
      </c>
      <c r="J798" s="34" t="s">
        <v>4373</v>
      </c>
      <c r="K798" s="1">
        <v>271.39999999999998</v>
      </c>
      <c r="L798" s="31"/>
      <c r="M798" s="2"/>
      <c r="N798" s="2">
        <f t="shared" si="25"/>
        <v>271.39999999999998</v>
      </c>
      <c r="O798" s="2">
        <f t="shared" si="26"/>
        <v>2.4232142857142853</v>
      </c>
      <c r="P798" s="1" t="s">
        <v>60</v>
      </c>
    </row>
    <row r="799" spans="1:16" x14ac:dyDescent="0.25">
      <c r="A799" s="33"/>
      <c r="B799" s="33"/>
      <c r="C799" s="33"/>
      <c r="D799" s="33"/>
      <c r="E799" s="33"/>
      <c r="F799" s="20" t="s">
        <v>16</v>
      </c>
      <c r="G799" s="1" t="s">
        <v>14</v>
      </c>
      <c r="H799" s="2">
        <v>0</v>
      </c>
      <c r="I799" s="8">
        <v>1</v>
      </c>
      <c r="J799" s="35"/>
      <c r="K799" s="1"/>
      <c r="L799" s="33"/>
      <c r="M799" s="2"/>
      <c r="N799" s="19">
        <f t="shared" si="25"/>
        <v>0</v>
      </c>
      <c r="O799" s="19">
        <f t="shared" si="26"/>
        <v>0</v>
      </c>
      <c r="P799" s="1" t="s">
        <v>24</v>
      </c>
    </row>
    <row r="800" spans="1:16" x14ac:dyDescent="0.25">
      <c r="A800" s="31" t="s">
        <v>160</v>
      </c>
      <c r="B800" s="31" t="s">
        <v>2067</v>
      </c>
      <c r="C800" s="31" t="s">
        <v>2068</v>
      </c>
      <c r="D800" s="31" t="s">
        <v>2069</v>
      </c>
      <c r="E800" s="31" t="s">
        <v>43</v>
      </c>
      <c r="F800" s="20" t="s">
        <v>16</v>
      </c>
      <c r="G800" s="1" t="s">
        <v>17</v>
      </c>
      <c r="H800" s="2">
        <v>1.1000000000000001</v>
      </c>
      <c r="I800" s="8">
        <v>2</v>
      </c>
      <c r="J800" s="34" t="s">
        <v>4365</v>
      </c>
      <c r="K800" s="1">
        <v>1302.72</v>
      </c>
      <c r="L800" s="20" t="s">
        <v>4152</v>
      </c>
      <c r="M800" s="2">
        <v>50.4</v>
      </c>
      <c r="N800" s="2">
        <f t="shared" si="25"/>
        <v>1353.1200000000001</v>
      </c>
      <c r="O800" s="2">
        <f t="shared" si="26"/>
        <v>12.081428571428573</v>
      </c>
      <c r="P800" s="1" t="s">
        <v>2070</v>
      </c>
    </row>
    <row r="801" spans="1:16" x14ac:dyDescent="0.25">
      <c r="A801" s="33"/>
      <c r="B801" s="33"/>
      <c r="C801" s="33"/>
      <c r="D801" s="33"/>
      <c r="E801" s="33"/>
      <c r="F801" s="20" t="s">
        <v>16</v>
      </c>
      <c r="G801" s="1" t="s">
        <v>14</v>
      </c>
      <c r="H801" s="2">
        <v>0</v>
      </c>
      <c r="I801" s="8">
        <v>1</v>
      </c>
      <c r="J801" s="35"/>
      <c r="K801" s="1"/>
      <c r="L801" s="20"/>
      <c r="M801" s="2"/>
      <c r="N801" s="19">
        <f t="shared" si="25"/>
        <v>0</v>
      </c>
      <c r="O801" s="19">
        <f t="shared" si="26"/>
        <v>0</v>
      </c>
      <c r="P801" s="1" t="s">
        <v>24</v>
      </c>
    </row>
    <row r="802" spans="1:16" x14ac:dyDescent="0.25">
      <c r="A802" s="31" t="s">
        <v>160</v>
      </c>
      <c r="B802" s="31" t="s">
        <v>2071</v>
      </c>
      <c r="C802" s="31" t="s">
        <v>2072</v>
      </c>
      <c r="D802" s="31" t="s">
        <v>2073</v>
      </c>
      <c r="E802" s="31" t="s">
        <v>43</v>
      </c>
      <c r="F802" s="20" t="s">
        <v>16</v>
      </c>
      <c r="G802" s="1" t="s">
        <v>17</v>
      </c>
      <c r="H802" s="2">
        <v>1.1000000000000001</v>
      </c>
      <c r="I802" s="8">
        <v>2</v>
      </c>
      <c r="J802" s="34" t="s">
        <v>4374</v>
      </c>
      <c r="K802" s="1">
        <v>162.84</v>
      </c>
      <c r="L802" s="31"/>
      <c r="M802" s="2"/>
      <c r="N802" s="2">
        <f t="shared" si="25"/>
        <v>162.84</v>
      </c>
      <c r="O802" s="2">
        <f t="shared" si="26"/>
        <v>1.4539285714285715</v>
      </c>
      <c r="P802" s="1" t="s">
        <v>59</v>
      </c>
    </row>
    <row r="803" spans="1:16" x14ac:dyDescent="0.25">
      <c r="A803" s="33"/>
      <c r="B803" s="33"/>
      <c r="C803" s="33"/>
      <c r="D803" s="33"/>
      <c r="E803" s="33"/>
      <c r="F803" s="20" t="s">
        <v>16</v>
      </c>
      <c r="G803" s="1" t="s">
        <v>14</v>
      </c>
      <c r="H803" s="2">
        <v>0</v>
      </c>
      <c r="I803" s="8">
        <v>1</v>
      </c>
      <c r="J803" s="35"/>
      <c r="K803" s="1"/>
      <c r="L803" s="33"/>
      <c r="M803" s="2"/>
      <c r="N803" s="19">
        <f t="shared" si="25"/>
        <v>0</v>
      </c>
      <c r="O803" s="19">
        <f t="shared" si="26"/>
        <v>0</v>
      </c>
      <c r="P803" s="1" t="s">
        <v>24</v>
      </c>
    </row>
    <row r="804" spans="1:16" x14ac:dyDescent="0.25">
      <c r="A804" s="20" t="s">
        <v>160</v>
      </c>
      <c r="B804" s="20" t="s">
        <v>2074</v>
      </c>
      <c r="C804" s="20" t="s">
        <v>2075</v>
      </c>
      <c r="D804" s="20" t="s">
        <v>2076</v>
      </c>
      <c r="E804" s="20" t="s">
        <v>20</v>
      </c>
      <c r="F804" s="20" t="s">
        <v>16</v>
      </c>
      <c r="G804" s="1" t="s">
        <v>17</v>
      </c>
      <c r="H804" s="2">
        <v>1.1000000000000001</v>
      </c>
      <c r="I804" s="8">
        <v>3</v>
      </c>
      <c r="J804" s="29"/>
      <c r="K804" s="1"/>
      <c r="L804" s="20" t="s">
        <v>4601</v>
      </c>
      <c r="M804" s="2">
        <v>108.816</v>
      </c>
      <c r="N804" s="2">
        <f t="shared" si="25"/>
        <v>108.816</v>
      </c>
      <c r="O804" s="2">
        <f t="shared" si="26"/>
        <v>0.97157142857142864</v>
      </c>
      <c r="P804" s="1" t="s">
        <v>86</v>
      </c>
    </row>
    <row r="805" spans="1:16" x14ac:dyDescent="0.25">
      <c r="A805" s="31" t="s">
        <v>160</v>
      </c>
      <c r="B805" s="31" t="s">
        <v>2077</v>
      </c>
      <c r="C805" s="31" t="s">
        <v>2078</v>
      </c>
      <c r="D805" s="31" t="s">
        <v>2079</v>
      </c>
      <c r="E805" s="31" t="s">
        <v>167</v>
      </c>
      <c r="F805" s="20" t="s">
        <v>130</v>
      </c>
      <c r="G805" s="1" t="s">
        <v>14</v>
      </c>
      <c r="H805" s="2">
        <v>0</v>
      </c>
      <c r="I805" s="8">
        <v>1</v>
      </c>
      <c r="J805" s="34" t="s">
        <v>4434</v>
      </c>
      <c r="K805" s="1"/>
      <c r="L805" s="31"/>
      <c r="M805" s="2"/>
      <c r="N805" s="19">
        <f t="shared" si="25"/>
        <v>0</v>
      </c>
      <c r="O805" s="19">
        <f t="shared" si="26"/>
        <v>0</v>
      </c>
      <c r="P805" s="1" t="s">
        <v>12</v>
      </c>
    </row>
    <row r="806" spans="1:16" x14ac:dyDescent="0.25">
      <c r="A806" s="33"/>
      <c r="B806" s="33"/>
      <c r="C806" s="33"/>
      <c r="D806" s="33"/>
      <c r="E806" s="33"/>
      <c r="F806" s="20" t="s">
        <v>16</v>
      </c>
      <c r="G806" s="1" t="s">
        <v>135</v>
      </c>
      <c r="H806" s="2">
        <v>0.1</v>
      </c>
      <c r="I806" s="8">
        <v>1</v>
      </c>
      <c r="J806" s="35"/>
      <c r="K806" s="1"/>
      <c r="L806" s="33"/>
      <c r="M806" s="2"/>
      <c r="N806" s="19">
        <f t="shared" si="25"/>
        <v>0</v>
      </c>
      <c r="O806" s="19">
        <f t="shared" si="26"/>
        <v>0</v>
      </c>
      <c r="P806" s="1" t="s">
        <v>12</v>
      </c>
    </row>
    <row r="807" spans="1:16" x14ac:dyDescent="0.25">
      <c r="A807" s="20" t="s">
        <v>160</v>
      </c>
      <c r="B807" s="20" t="s">
        <v>2080</v>
      </c>
      <c r="C807" s="20" t="s">
        <v>2081</v>
      </c>
      <c r="D807" s="20" t="s">
        <v>2082</v>
      </c>
      <c r="E807" s="20" t="s">
        <v>15</v>
      </c>
      <c r="F807" s="20" t="s">
        <v>16</v>
      </c>
      <c r="G807" s="1" t="s">
        <v>17</v>
      </c>
      <c r="H807" s="2">
        <v>1.1000000000000001</v>
      </c>
      <c r="I807" s="8">
        <v>1</v>
      </c>
      <c r="J807" s="29"/>
      <c r="K807" s="1"/>
      <c r="L807" s="20" t="s">
        <v>4602</v>
      </c>
      <c r="M807" s="2">
        <v>543.31200000000001</v>
      </c>
      <c r="N807" s="2">
        <f t="shared" si="25"/>
        <v>543.31200000000001</v>
      </c>
      <c r="O807" s="2">
        <f t="shared" si="26"/>
        <v>4.851</v>
      </c>
      <c r="P807" s="1" t="s">
        <v>99</v>
      </c>
    </row>
    <row r="808" spans="1:16" x14ac:dyDescent="0.25">
      <c r="A808" s="31" t="s">
        <v>160</v>
      </c>
      <c r="B808" s="31" t="s">
        <v>2083</v>
      </c>
      <c r="C808" s="31" t="s">
        <v>2084</v>
      </c>
      <c r="D808" s="31" t="s">
        <v>2085</v>
      </c>
      <c r="E808" s="31" t="s">
        <v>43</v>
      </c>
      <c r="F808" s="20" t="s">
        <v>16</v>
      </c>
      <c r="G808" s="1" t="s">
        <v>17</v>
      </c>
      <c r="H808" s="2">
        <v>1.1000000000000001</v>
      </c>
      <c r="I808" s="8">
        <v>5</v>
      </c>
      <c r="J808" s="34" t="s">
        <v>4434</v>
      </c>
      <c r="K808" s="1">
        <v>2588.92</v>
      </c>
      <c r="L808" s="31"/>
      <c r="M808" s="2"/>
      <c r="N808" s="2">
        <f t="shared" si="25"/>
        <v>2588.92</v>
      </c>
      <c r="O808" s="2">
        <f t="shared" si="26"/>
        <v>23.115357142857142</v>
      </c>
      <c r="P808" s="1" t="s">
        <v>153</v>
      </c>
    </row>
    <row r="809" spans="1:16" x14ac:dyDescent="0.25">
      <c r="A809" s="33"/>
      <c r="B809" s="33"/>
      <c r="C809" s="33"/>
      <c r="D809" s="33"/>
      <c r="E809" s="33"/>
      <c r="F809" s="20" t="s">
        <v>16</v>
      </c>
      <c r="G809" s="1" t="s">
        <v>14</v>
      </c>
      <c r="H809" s="2">
        <v>0</v>
      </c>
      <c r="I809" s="8">
        <v>1</v>
      </c>
      <c r="J809" s="35"/>
      <c r="K809" s="1"/>
      <c r="L809" s="33"/>
      <c r="M809" s="2"/>
      <c r="N809" s="19">
        <f t="shared" si="25"/>
        <v>0</v>
      </c>
      <c r="O809" s="19">
        <f t="shared" si="26"/>
        <v>0</v>
      </c>
      <c r="P809" s="1" t="s">
        <v>24</v>
      </c>
    </row>
    <row r="810" spans="1:16" x14ac:dyDescent="0.25">
      <c r="A810" s="31" t="s">
        <v>160</v>
      </c>
      <c r="B810" s="31" t="s">
        <v>2086</v>
      </c>
      <c r="C810" s="31" t="s">
        <v>2087</v>
      </c>
      <c r="D810" s="31" t="s">
        <v>2088</v>
      </c>
      <c r="E810" s="31" t="s">
        <v>43</v>
      </c>
      <c r="F810" s="20" t="s">
        <v>16</v>
      </c>
      <c r="G810" s="1" t="s">
        <v>17</v>
      </c>
      <c r="H810" s="2">
        <v>1.1000000000000001</v>
      </c>
      <c r="I810" s="8">
        <v>2</v>
      </c>
      <c r="J810" s="34" t="s">
        <v>4566</v>
      </c>
      <c r="K810" s="1">
        <v>483.8</v>
      </c>
      <c r="L810" s="31"/>
      <c r="M810" s="2"/>
      <c r="N810" s="2">
        <f t="shared" si="25"/>
        <v>483.8</v>
      </c>
      <c r="O810" s="2">
        <f t="shared" si="26"/>
        <v>4.3196428571428571</v>
      </c>
      <c r="P810" s="1" t="s">
        <v>116</v>
      </c>
    </row>
    <row r="811" spans="1:16" x14ac:dyDescent="0.25">
      <c r="A811" s="33"/>
      <c r="B811" s="33"/>
      <c r="C811" s="33"/>
      <c r="D811" s="33"/>
      <c r="E811" s="33"/>
      <c r="F811" s="20" t="s">
        <v>16</v>
      </c>
      <c r="G811" s="1" t="s">
        <v>14</v>
      </c>
      <c r="H811" s="2">
        <v>0</v>
      </c>
      <c r="I811" s="8">
        <v>1</v>
      </c>
      <c r="J811" s="35"/>
      <c r="K811" s="1"/>
      <c r="L811" s="33"/>
      <c r="M811" s="2"/>
      <c r="N811" s="19">
        <f t="shared" si="25"/>
        <v>0</v>
      </c>
      <c r="O811" s="19">
        <f t="shared" si="26"/>
        <v>0</v>
      </c>
      <c r="P811" s="1" t="s">
        <v>24</v>
      </c>
    </row>
    <row r="812" spans="1:16" x14ac:dyDescent="0.25">
      <c r="A812" s="31" t="s">
        <v>160</v>
      </c>
      <c r="B812" s="31" t="s">
        <v>2089</v>
      </c>
      <c r="C812" s="31" t="s">
        <v>2090</v>
      </c>
      <c r="D812" s="31" t="s">
        <v>2091</v>
      </c>
      <c r="E812" s="31" t="s">
        <v>167</v>
      </c>
      <c r="F812" s="20" t="s">
        <v>130</v>
      </c>
      <c r="G812" s="1" t="s">
        <v>14</v>
      </c>
      <c r="H812" s="2">
        <v>0</v>
      </c>
      <c r="I812" s="8">
        <v>1</v>
      </c>
      <c r="J812" s="34" t="s">
        <v>4434</v>
      </c>
      <c r="K812" s="1"/>
      <c r="L812" s="31"/>
      <c r="M812" s="2"/>
      <c r="N812" s="19">
        <f t="shared" si="25"/>
        <v>0</v>
      </c>
      <c r="O812" s="19">
        <f t="shared" si="26"/>
        <v>0</v>
      </c>
      <c r="P812" s="1" t="s">
        <v>12</v>
      </c>
    </row>
    <row r="813" spans="1:16" x14ac:dyDescent="0.25">
      <c r="A813" s="33"/>
      <c r="B813" s="33"/>
      <c r="C813" s="33"/>
      <c r="D813" s="33"/>
      <c r="E813" s="33"/>
      <c r="F813" s="20" t="s">
        <v>16</v>
      </c>
      <c r="G813" s="1" t="s">
        <v>135</v>
      </c>
      <c r="H813" s="2">
        <v>0.1</v>
      </c>
      <c r="I813" s="8">
        <v>1</v>
      </c>
      <c r="J813" s="35"/>
      <c r="K813" s="1"/>
      <c r="L813" s="33"/>
      <c r="M813" s="2"/>
      <c r="N813" s="19">
        <f t="shared" ref="N813:N876" si="27">K813+M813</f>
        <v>0</v>
      </c>
      <c r="O813" s="19">
        <f t="shared" ref="O813:O876" si="28">N813/112</f>
        <v>0</v>
      </c>
      <c r="P813" s="1" t="s">
        <v>12</v>
      </c>
    </row>
    <row r="814" spans="1:16" x14ac:dyDescent="0.25">
      <c r="A814" s="31" t="s">
        <v>160</v>
      </c>
      <c r="B814" s="31" t="s">
        <v>2092</v>
      </c>
      <c r="C814" s="31" t="s">
        <v>2093</v>
      </c>
      <c r="D814" s="31" t="s">
        <v>2094</v>
      </c>
      <c r="E814" s="31" t="s">
        <v>43</v>
      </c>
      <c r="F814" s="20" t="s">
        <v>130</v>
      </c>
      <c r="G814" s="1" t="s">
        <v>14</v>
      </c>
      <c r="H814" s="2">
        <v>0</v>
      </c>
      <c r="I814" s="8">
        <v>1</v>
      </c>
      <c r="J814" s="34" t="s">
        <v>4434</v>
      </c>
      <c r="K814" s="1"/>
      <c r="L814" s="31"/>
      <c r="M814" s="2"/>
      <c r="N814" s="19">
        <f t="shared" si="27"/>
        <v>0</v>
      </c>
      <c r="O814" s="19">
        <f t="shared" si="28"/>
        <v>0</v>
      </c>
      <c r="P814" s="1" t="s">
        <v>12</v>
      </c>
    </row>
    <row r="815" spans="1:16" x14ac:dyDescent="0.25">
      <c r="A815" s="32"/>
      <c r="B815" s="32"/>
      <c r="C815" s="32"/>
      <c r="D815" s="32"/>
      <c r="E815" s="32"/>
      <c r="F815" s="20" t="s">
        <v>16</v>
      </c>
      <c r="G815" s="1" t="s">
        <v>17</v>
      </c>
      <c r="H815" s="2">
        <v>1.1000000000000001</v>
      </c>
      <c r="I815" s="8">
        <v>4</v>
      </c>
      <c r="J815" s="36"/>
      <c r="K815" s="1">
        <v>1172.92</v>
      </c>
      <c r="L815" s="32"/>
      <c r="M815" s="2"/>
      <c r="N815" s="2">
        <f t="shared" si="27"/>
        <v>1172.92</v>
      </c>
      <c r="O815" s="2">
        <f t="shared" si="28"/>
        <v>10.4725</v>
      </c>
      <c r="P815" s="1" t="s">
        <v>118</v>
      </c>
    </row>
    <row r="816" spans="1:16" x14ac:dyDescent="0.25">
      <c r="A816" s="32"/>
      <c r="B816" s="32"/>
      <c r="C816" s="32"/>
      <c r="D816" s="32"/>
      <c r="E816" s="32"/>
      <c r="F816" s="20" t="s">
        <v>16</v>
      </c>
      <c r="G816" s="1" t="s">
        <v>14</v>
      </c>
      <c r="H816" s="2">
        <v>0</v>
      </c>
      <c r="I816" s="8">
        <v>1</v>
      </c>
      <c r="J816" s="36"/>
      <c r="K816" s="1"/>
      <c r="L816" s="32"/>
      <c r="M816" s="2"/>
      <c r="N816" s="19">
        <f t="shared" si="27"/>
        <v>0</v>
      </c>
      <c r="O816" s="19">
        <f t="shared" si="28"/>
        <v>0</v>
      </c>
      <c r="P816" s="1" t="s">
        <v>24</v>
      </c>
    </row>
    <row r="817" spans="1:16" x14ac:dyDescent="0.25">
      <c r="A817" s="33"/>
      <c r="B817" s="33"/>
      <c r="C817" s="33"/>
      <c r="D817" s="33"/>
      <c r="E817" s="33"/>
      <c r="F817" s="20" t="s">
        <v>16</v>
      </c>
      <c r="G817" s="1" t="s">
        <v>135</v>
      </c>
      <c r="H817" s="2">
        <v>0.1</v>
      </c>
      <c r="I817" s="8">
        <v>1</v>
      </c>
      <c r="J817" s="35"/>
      <c r="K817" s="1"/>
      <c r="L817" s="33"/>
      <c r="M817" s="2"/>
      <c r="N817" s="19">
        <f t="shared" si="27"/>
        <v>0</v>
      </c>
      <c r="O817" s="19">
        <f t="shared" si="28"/>
        <v>0</v>
      </c>
      <c r="P817" s="1" t="s">
        <v>12</v>
      </c>
    </row>
    <row r="818" spans="1:16" x14ac:dyDescent="0.25">
      <c r="A818" s="31" t="s">
        <v>160</v>
      </c>
      <c r="B818" s="31" t="s">
        <v>2095</v>
      </c>
      <c r="C818" s="31" t="s">
        <v>2096</v>
      </c>
      <c r="D818" s="31" t="s">
        <v>2097</v>
      </c>
      <c r="E818" s="31" t="s">
        <v>43</v>
      </c>
      <c r="F818" s="20" t="s">
        <v>130</v>
      </c>
      <c r="G818" s="1" t="s">
        <v>14</v>
      </c>
      <c r="H818" s="2">
        <v>0</v>
      </c>
      <c r="I818" s="8">
        <v>1</v>
      </c>
      <c r="J818" s="34" t="s">
        <v>4434</v>
      </c>
      <c r="K818" s="1"/>
      <c r="L818" s="31"/>
      <c r="M818" s="2"/>
      <c r="N818" s="19">
        <f t="shared" si="27"/>
        <v>0</v>
      </c>
      <c r="O818" s="19">
        <f t="shared" si="28"/>
        <v>0</v>
      </c>
      <c r="P818" s="1" t="s">
        <v>12</v>
      </c>
    </row>
    <row r="819" spans="1:16" x14ac:dyDescent="0.25">
      <c r="A819" s="32"/>
      <c r="B819" s="32"/>
      <c r="C819" s="32"/>
      <c r="D819" s="32"/>
      <c r="E819" s="32"/>
      <c r="F819" s="20" t="s">
        <v>16</v>
      </c>
      <c r="G819" s="1" t="s">
        <v>17</v>
      </c>
      <c r="H819" s="2">
        <v>1.1000000000000001</v>
      </c>
      <c r="I819" s="8">
        <v>4</v>
      </c>
      <c r="J819" s="36"/>
      <c r="K819" s="1">
        <v>941.64</v>
      </c>
      <c r="L819" s="32"/>
      <c r="M819" s="2"/>
      <c r="N819" s="2">
        <f t="shared" si="27"/>
        <v>941.64</v>
      </c>
      <c r="O819" s="2">
        <f t="shared" si="28"/>
        <v>8.4075000000000006</v>
      </c>
      <c r="P819" s="1" t="s">
        <v>118</v>
      </c>
    </row>
    <row r="820" spans="1:16" x14ac:dyDescent="0.25">
      <c r="A820" s="32"/>
      <c r="B820" s="32"/>
      <c r="C820" s="32"/>
      <c r="D820" s="32"/>
      <c r="E820" s="32"/>
      <c r="F820" s="20" t="s">
        <v>16</v>
      </c>
      <c r="G820" s="1" t="s">
        <v>14</v>
      </c>
      <c r="H820" s="2">
        <v>0</v>
      </c>
      <c r="I820" s="8">
        <v>1</v>
      </c>
      <c r="J820" s="36"/>
      <c r="K820" s="1"/>
      <c r="L820" s="32"/>
      <c r="M820" s="2"/>
      <c r="N820" s="19">
        <f t="shared" si="27"/>
        <v>0</v>
      </c>
      <c r="O820" s="19">
        <f t="shared" si="28"/>
        <v>0</v>
      </c>
      <c r="P820" s="1" t="s">
        <v>24</v>
      </c>
    </row>
    <row r="821" spans="1:16" x14ac:dyDescent="0.25">
      <c r="A821" s="33"/>
      <c r="B821" s="33"/>
      <c r="C821" s="33"/>
      <c r="D821" s="33"/>
      <c r="E821" s="33"/>
      <c r="F821" s="20" t="s">
        <v>16</v>
      </c>
      <c r="G821" s="1" t="s">
        <v>135</v>
      </c>
      <c r="H821" s="2">
        <v>0.1</v>
      </c>
      <c r="I821" s="8">
        <v>1</v>
      </c>
      <c r="J821" s="35"/>
      <c r="K821" s="1"/>
      <c r="L821" s="33"/>
      <c r="M821" s="2"/>
      <c r="N821" s="19">
        <f t="shared" si="27"/>
        <v>0</v>
      </c>
      <c r="O821" s="19">
        <f t="shared" si="28"/>
        <v>0</v>
      </c>
      <c r="P821" s="1" t="s">
        <v>12</v>
      </c>
    </row>
    <row r="822" spans="1:16" x14ac:dyDescent="0.25">
      <c r="A822" s="31" t="s">
        <v>160</v>
      </c>
      <c r="B822" s="31" t="s">
        <v>2098</v>
      </c>
      <c r="C822" s="31" t="s">
        <v>2099</v>
      </c>
      <c r="D822" s="31" t="s">
        <v>2100</v>
      </c>
      <c r="E822" s="31" t="s">
        <v>43</v>
      </c>
      <c r="F822" s="20" t="s">
        <v>130</v>
      </c>
      <c r="G822" s="1" t="s">
        <v>14</v>
      </c>
      <c r="H822" s="2">
        <v>0</v>
      </c>
      <c r="I822" s="8">
        <v>1</v>
      </c>
      <c r="J822" s="34" t="s">
        <v>4434</v>
      </c>
      <c r="K822" s="1"/>
      <c r="L822" s="20"/>
      <c r="M822" s="2"/>
      <c r="N822" s="19">
        <f t="shared" si="27"/>
        <v>0</v>
      </c>
      <c r="O822" s="19">
        <f t="shared" si="28"/>
        <v>0</v>
      </c>
      <c r="P822" s="1" t="s">
        <v>12</v>
      </c>
    </row>
    <row r="823" spans="1:16" x14ac:dyDescent="0.25">
      <c r="A823" s="32"/>
      <c r="B823" s="32"/>
      <c r="C823" s="32"/>
      <c r="D823" s="32"/>
      <c r="E823" s="32"/>
      <c r="F823" s="20" t="s">
        <v>16</v>
      </c>
      <c r="G823" s="1" t="s">
        <v>17</v>
      </c>
      <c r="H823" s="2">
        <v>1.1000000000000001</v>
      </c>
      <c r="I823" s="8">
        <v>4</v>
      </c>
      <c r="J823" s="36"/>
      <c r="K823" s="1">
        <v>592.36</v>
      </c>
      <c r="L823" s="31" t="s">
        <v>4153</v>
      </c>
      <c r="M823" s="2">
        <v>3.3359999999999999</v>
      </c>
      <c r="N823" s="2">
        <f t="shared" si="27"/>
        <v>595.69600000000003</v>
      </c>
      <c r="O823" s="2">
        <f t="shared" si="28"/>
        <v>5.3187142857142859</v>
      </c>
      <c r="P823" s="1" t="s">
        <v>118</v>
      </c>
    </row>
    <row r="824" spans="1:16" x14ac:dyDescent="0.25">
      <c r="A824" s="32"/>
      <c r="B824" s="32"/>
      <c r="C824" s="32"/>
      <c r="D824" s="32"/>
      <c r="E824" s="32"/>
      <c r="F824" s="20" t="s">
        <v>16</v>
      </c>
      <c r="G824" s="1" t="s">
        <v>14</v>
      </c>
      <c r="H824" s="2">
        <v>0</v>
      </c>
      <c r="I824" s="8">
        <v>1</v>
      </c>
      <c r="J824" s="36"/>
      <c r="K824" s="1"/>
      <c r="L824" s="32"/>
      <c r="M824" s="2"/>
      <c r="N824" s="19">
        <f t="shared" si="27"/>
        <v>0</v>
      </c>
      <c r="O824" s="19">
        <f t="shared" si="28"/>
        <v>0</v>
      </c>
      <c r="P824" s="1" t="s">
        <v>24</v>
      </c>
    </row>
    <row r="825" spans="1:16" x14ac:dyDescent="0.25">
      <c r="A825" s="33"/>
      <c r="B825" s="33"/>
      <c r="C825" s="33"/>
      <c r="D825" s="33"/>
      <c r="E825" s="33"/>
      <c r="F825" s="20" t="s">
        <v>16</v>
      </c>
      <c r="G825" s="1" t="s">
        <v>135</v>
      </c>
      <c r="H825" s="2">
        <v>0.1</v>
      </c>
      <c r="I825" s="8">
        <v>1</v>
      </c>
      <c r="J825" s="35"/>
      <c r="K825" s="1"/>
      <c r="L825" s="33"/>
      <c r="M825" s="2"/>
      <c r="N825" s="19">
        <f t="shared" si="27"/>
        <v>0</v>
      </c>
      <c r="O825" s="19">
        <f t="shared" si="28"/>
        <v>0</v>
      </c>
      <c r="P825" s="1" t="s">
        <v>12</v>
      </c>
    </row>
    <row r="826" spans="1:16" x14ac:dyDescent="0.25">
      <c r="A826" s="20" t="s">
        <v>160</v>
      </c>
      <c r="B826" s="20" t="s">
        <v>2101</v>
      </c>
      <c r="C826" s="20" t="s">
        <v>2102</v>
      </c>
      <c r="D826" s="20" t="s">
        <v>2103</v>
      </c>
      <c r="E826" s="20" t="s">
        <v>167</v>
      </c>
      <c r="F826" s="20" t="s">
        <v>16</v>
      </c>
      <c r="G826" s="1" t="s">
        <v>95</v>
      </c>
      <c r="H826" s="2">
        <v>0.77</v>
      </c>
      <c r="I826" s="8">
        <v>4</v>
      </c>
      <c r="J826" s="29" t="s">
        <v>4434</v>
      </c>
      <c r="K826" s="1">
        <v>1000.64</v>
      </c>
      <c r="L826" s="20" t="s">
        <v>4154</v>
      </c>
      <c r="M826" s="2">
        <v>265.09199999999998</v>
      </c>
      <c r="N826" s="2">
        <f t="shared" si="27"/>
        <v>1265.732</v>
      </c>
      <c r="O826" s="2">
        <f t="shared" si="28"/>
        <v>11.30117857142857</v>
      </c>
      <c r="P826" s="1" t="s">
        <v>125</v>
      </c>
    </row>
    <row r="827" spans="1:16" x14ac:dyDescent="0.25">
      <c r="A827" s="20" t="s">
        <v>160</v>
      </c>
      <c r="B827" s="20" t="s">
        <v>2104</v>
      </c>
      <c r="C827" s="20" t="s">
        <v>2105</v>
      </c>
      <c r="D827" s="20" t="s">
        <v>2106</v>
      </c>
      <c r="E827" s="20" t="s">
        <v>167</v>
      </c>
      <c r="F827" s="20" t="s">
        <v>16</v>
      </c>
      <c r="G827" s="1" t="s">
        <v>14</v>
      </c>
      <c r="H827" s="2">
        <v>0</v>
      </c>
      <c r="I827" s="8">
        <v>1</v>
      </c>
      <c r="J827" s="29" t="s">
        <v>4434</v>
      </c>
      <c r="K827" s="1"/>
      <c r="L827" s="20"/>
      <c r="M827" s="2"/>
      <c r="N827" s="19">
        <f t="shared" si="27"/>
        <v>0</v>
      </c>
      <c r="O827" s="19">
        <f t="shared" si="28"/>
        <v>0</v>
      </c>
      <c r="P827" s="1" t="s">
        <v>12</v>
      </c>
    </row>
    <row r="828" spans="1:16" x14ac:dyDescent="0.25">
      <c r="A828" s="20" t="s">
        <v>160</v>
      </c>
      <c r="B828" s="20" t="s">
        <v>2107</v>
      </c>
      <c r="C828" s="20" t="s">
        <v>2108</v>
      </c>
      <c r="D828" s="20" t="s">
        <v>2109</v>
      </c>
      <c r="E828" s="20" t="s">
        <v>15</v>
      </c>
      <c r="F828" s="20" t="s">
        <v>16</v>
      </c>
      <c r="G828" s="1" t="s">
        <v>17</v>
      </c>
      <c r="H828" s="2">
        <v>1.1000000000000001</v>
      </c>
      <c r="I828" s="8">
        <v>1</v>
      </c>
      <c r="J828" s="29" t="s">
        <v>4603</v>
      </c>
      <c r="K828" s="1"/>
      <c r="L828" s="20" t="s">
        <v>4156</v>
      </c>
      <c r="M828" s="2">
        <v>3</v>
      </c>
      <c r="N828" s="2">
        <f t="shared" si="27"/>
        <v>3</v>
      </c>
      <c r="O828" s="2">
        <f t="shared" si="28"/>
        <v>2.6785714285714284E-2</v>
      </c>
      <c r="P828" s="1" t="s">
        <v>12</v>
      </c>
    </row>
    <row r="829" spans="1:16" x14ac:dyDescent="0.25">
      <c r="A829" s="20" t="s">
        <v>160</v>
      </c>
      <c r="B829" s="20" t="s">
        <v>2110</v>
      </c>
      <c r="C829" s="20" t="s">
        <v>2111</v>
      </c>
      <c r="D829" s="20" t="s">
        <v>2112</v>
      </c>
      <c r="E829" s="20" t="s">
        <v>15</v>
      </c>
      <c r="F829" s="20" t="s">
        <v>16</v>
      </c>
      <c r="G829" s="1" t="s">
        <v>17</v>
      </c>
      <c r="H829" s="2">
        <v>1.1000000000000001</v>
      </c>
      <c r="I829" s="8">
        <v>2</v>
      </c>
      <c r="J829" s="29"/>
      <c r="K829" s="1"/>
      <c r="L829" s="20" t="s">
        <v>4604</v>
      </c>
      <c r="M829" s="2">
        <v>41.567999999999998</v>
      </c>
      <c r="N829" s="2">
        <f t="shared" si="27"/>
        <v>41.567999999999998</v>
      </c>
      <c r="O829" s="2">
        <f t="shared" si="28"/>
        <v>0.37114285714285711</v>
      </c>
      <c r="P829" s="1" t="s">
        <v>22</v>
      </c>
    </row>
    <row r="830" spans="1:16" x14ac:dyDescent="0.25">
      <c r="A830" s="31" t="s">
        <v>160</v>
      </c>
      <c r="B830" s="31" t="s">
        <v>2113</v>
      </c>
      <c r="C830" s="31" t="s">
        <v>2114</v>
      </c>
      <c r="D830" s="31" t="s">
        <v>2115</v>
      </c>
      <c r="E830" s="31" t="s">
        <v>167</v>
      </c>
      <c r="F830" s="20" t="s">
        <v>130</v>
      </c>
      <c r="G830" s="1" t="s">
        <v>14</v>
      </c>
      <c r="H830" s="2">
        <v>0</v>
      </c>
      <c r="I830" s="8">
        <v>0</v>
      </c>
      <c r="J830" s="34" t="s">
        <v>4434</v>
      </c>
      <c r="K830" s="1"/>
      <c r="L830" s="20"/>
      <c r="M830" s="2"/>
      <c r="N830" s="19">
        <f t="shared" si="27"/>
        <v>0</v>
      </c>
      <c r="O830" s="19">
        <f t="shared" si="28"/>
        <v>0</v>
      </c>
      <c r="P830" s="1" t="s">
        <v>10</v>
      </c>
    </row>
    <row r="831" spans="1:16" x14ac:dyDescent="0.25">
      <c r="A831" s="33"/>
      <c r="B831" s="33"/>
      <c r="C831" s="33"/>
      <c r="D831" s="33"/>
      <c r="E831" s="33"/>
      <c r="F831" s="20" t="s">
        <v>16</v>
      </c>
      <c r="G831" s="1" t="s">
        <v>95</v>
      </c>
      <c r="H831" s="2">
        <v>0.77</v>
      </c>
      <c r="I831" s="8">
        <v>4</v>
      </c>
      <c r="J831" s="35"/>
      <c r="K831" s="1">
        <v>960.52</v>
      </c>
      <c r="L831" s="20" t="s">
        <v>4156</v>
      </c>
      <c r="M831" s="2">
        <v>3</v>
      </c>
      <c r="N831" s="2">
        <f t="shared" si="27"/>
        <v>963.52</v>
      </c>
      <c r="O831" s="2">
        <f t="shared" si="28"/>
        <v>8.6028571428571432</v>
      </c>
      <c r="P831" s="1" t="s">
        <v>125</v>
      </c>
    </row>
    <row r="832" spans="1:16" x14ac:dyDescent="0.25">
      <c r="A832" s="20" t="s">
        <v>160</v>
      </c>
      <c r="B832" s="20" t="s">
        <v>2116</v>
      </c>
      <c r="C832" s="20" t="s">
        <v>2117</v>
      </c>
      <c r="D832" s="20" t="s">
        <v>2118</v>
      </c>
      <c r="E832" s="20" t="s">
        <v>15</v>
      </c>
      <c r="F832" s="20" t="s">
        <v>16</v>
      </c>
      <c r="G832" s="1" t="s">
        <v>17</v>
      </c>
      <c r="H832" s="2">
        <v>1.1000000000000001</v>
      </c>
      <c r="I832" s="8">
        <v>2</v>
      </c>
      <c r="J832" s="29"/>
      <c r="K832" s="1"/>
      <c r="L832" s="20" t="s">
        <v>4327</v>
      </c>
      <c r="M832" s="2">
        <v>265.09199999999998</v>
      </c>
      <c r="N832" s="2">
        <f t="shared" si="27"/>
        <v>265.09199999999998</v>
      </c>
      <c r="O832" s="2">
        <f t="shared" si="28"/>
        <v>2.3668928571428571</v>
      </c>
      <c r="P832" s="1" t="s">
        <v>101</v>
      </c>
    </row>
    <row r="833" spans="1:16" x14ac:dyDescent="0.25">
      <c r="A833" s="31" t="s">
        <v>160</v>
      </c>
      <c r="B833" s="31" t="s">
        <v>2119</v>
      </c>
      <c r="C833" s="31" t="s">
        <v>2120</v>
      </c>
      <c r="D833" s="31" t="s">
        <v>2121</v>
      </c>
      <c r="E833" s="31" t="s">
        <v>43</v>
      </c>
      <c r="F833" s="20" t="s">
        <v>16</v>
      </c>
      <c r="G833" s="1" t="s">
        <v>17</v>
      </c>
      <c r="H833" s="2">
        <v>1.1000000000000001</v>
      </c>
      <c r="I833" s="8">
        <v>5</v>
      </c>
      <c r="J833" s="34" t="s">
        <v>4434</v>
      </c>
      <c r="K833" s="1">
        <v>1758.2</v>
      </c>
      <c r="L833" s="20" t="s">
        <v>4157</v>
      </c>
      <c r="M833" s="2">
        <v>61.38</v>
      </c>
      <c r="N833" s="2">
        <f t="shared" si="27"/>
        <v>1819.5800000000002</v>
      </c>
      <c r="O833" s="2">
        <f t="shared" si="28"/>
        <v>16.24625</v>
      </c>
      <c r="P833" s="1" t="s">
        <v>153</v>
      </c>
    </row>
    <row r="834" spans="1:16" x14ac:dyDescent="0.25">
      <c r="A834" s="33"/>
      <c r="B834" s="33"/>
      <c r="C834" s="33"/>
      <c r="D834" s="33"/>
      <c r="E834" s="33"/>
      <c r="F834" s="20" t="s">
        <v>16</v>
      </c>
      <c r="G834" s="1" t="s">
        <v>14</v>
      </c>
      <c r="H834" s="2">
        <v>0</v>
      </c>
      <c r="I834" s="8">
        <v>1</v>
      </c>
      <c r="J834" s="35"/>
      <c r="K834" s="1"/>
      <c r="L834" s="20"/>
      <c r="M834" s="2"/>
      <c r="N834" s="19">
        <f t="shared" si="27"/>
        <v>0</v>
      </c>
      <c r="O834" s="19">
        <f t="shared" si="28"/>
        <v>0</v>
      </c>
      <c r="P834" s="1" t="s">
        <v>24</v>
      </c>
    </row>
    <row r="835" spans="1:16" x14ac:dyDescent="0.25">
      <c r="A835" s="31" t="s">
        <v>160</v>
      </c>
      <c r="B835" s="31" t="s">
        <v>2122</v>
      </c>
      <c r="C835" s="31" t="s">
        <v>2123</v>
      </c>
      <c r="D835" s="31" t="s">
        <v>2124</v>
      </c>
      <c r="E835" s="31" t="s">
        <v>167</v>
      </c>
      <c r="F835" s="20" t="s">
        <v>130</v>
      </c>
      <c r="G835" s="1" t="s">
        <v>14</v>
      </c>
      <c r="H835" s="2">
        <v>0</v>
      </c>
      <c r="I835" s="8">
        <v>1</v>
      </c>
      <c r="J835" s="34" t="s">
        <v>4434</v>
      </c>
      <c r="K835" s="1"/>
      <c r="L835" s="20"/>
      <c r="M835" s="2"/>
      <c r="N835" s="19">
        <f t="shared" si="27"/>
        <v>0</v>
      </c>
      <c r="O835" s="19">
        <f t="shared" si="28"/>
        <v>0</v>
      </c>
      <c r="P835" s="1" t="s">
        <v>12</v>
      </c>
    </row>
    <row r="836" spans="1:16" x14ac:dyDescent="0.25">
      <c r="A836" s="32"/>
      <c r="B836" s="32"/>
      <c r="C836" s="32"/>
      <c r="D836" s="32"/>
      <c r="E836" s="32"/>
      <c r="F836" s="20" t="s">
        <v>16</v>
      </c>
      <c r="G836" s="1" t="s">
        <v>95</v>
      </c>
      <c r="H836" s="2">
        <v>0.77</v>
      </c>
      <c r="I836" s="8">
        <v>1</v>
      </c>
      <c r="J836" s="36"/>
      <c r="K836" s="1">
        <v>939.28</v>
      </c>
      <c r="L836" s="31" t="s">
        <v>4158</v>
      </c>
      <c r="M836" s="2">
        <v>15.08</v>
      </c>
      <c r="N836" s="2">
        <f t="shared" si="27"/>
        <v>954.36</v>
      </c>
      <c r="O836" s="2">
        <f t="shared" si="28"/>
        <v>8.5210714285714282</v>
      </c>
      <c r="P836" s="1" t="s">
        <v>44</v>
      </c>
    </row>
    <row r="837" spans="1:16" x14ac:dyDescent="0.25">
      <c r="A837" s="33"/>
      <c r="B837" s="33"/>
      <c r="C837" s="33"/>
      <c r="D837" s="33"/>
      <c r="E837" s="33"/>
      <c r="F837" s="20" t="s">
        <v>16</v>
      </c>
      <c r="G837" s="1" t="s">
        <v>135</v>
      </c>
      <c r="H837" s="2">
        <v>0.1</v>
      </c>
      <c r="I837" s="8">
        <v>1</v>
      </c>
      <c r="J837" s="35"/>
      <c r="K837" s="1"/>
      <c r="L837" s="33"/>
      <c r="M837" s="2"/>
      <c r="N837" s="19">
        <f t="shared" si="27"/>
        <v>0</v>
      </c>
      <c r="O837" s="19">
        <f t="shared" si="28"/>
        <v>0</v>
      </c>
      <c r="P837" s="1" t="s">
        <v>12</v>
      </c>
    </row>
    <row r="838" spans="1:16" x14ac:dyDescent="0.25">
      <c r="A838" s="31" t="s">
        <v>160</v>
      </c>
      <c r="B838" s="31" t="s">
        <v>2125</v>
      </c>
      <c r="C838" s="31" t="s">
        <v>2126</v>
      </c>
      <c r="D838" s="31" t="s">
        <v>2127</v>
      </c>
      <c r="E838" s="31" t="s">
        <v>43</v>
      </c>
      <c r="F838" s="20" t="s">
        <v>130</v>
      </c>
      <c r="G838" s="1" t="s">
        <v>14</v>
      </c>
      <c r="H838" s="2">
        <v>0</v>
      </c>
      <c r="I838" s="8">
        <v>1</v>
      </c>
      <c r="J838" s="34" t="s">
        <v>4434</v>
      </c>
      <c r="K838" s="1"/>
      <c r="L838" s="31"/>
      <c r="M838" s="2"/>
      <c r="N838" s="19">
        <f t="shared" si="27"/>
        <v>0</v>
      </c>
      <c r="O838" s="19">
        <f t="shared" si="28"/>
        <v>0</v>
      </c>
      <c r="P838" s="1" t="s">
        <v>12</v>
      </c>
    </row>
    <row r="839" spans="1:16" x14ac:dyDescent="0.25">
      <c r="A839" s="32"/>
      <c r="B839" s="32"/>
      <c r="C839" s="32"/>
      <c r="D839" s="32"/>
      <c r="E839" s="32"/>
      <c r="F839" s="20" t="s">
        <v>16</v>
      </c>
      <c r="G839" s="1" t="s">
        <v>17</v>
      </c>
      <c r="H839" s="2">
        <v>1.1000000000000001</v>
      </c>
      <c r="I839" s="8">
        <v>4</v>
      </c>
      <c r="J839" s="36"/>
      <c r="K839" s="1">
        <v>1177.6400000000001</v>
      </c>
      <c r="L839" s="32"/>
      <c r="M839" s="2"/>
      <c r="N839" s="2">
        <f t="shared" si="27"/>
        <v>1177.6400000000001</v>
      </c>
      <c r="O839" s="2">
        <f t="shared" si="28"/>
        <v>10.514642857142858</v>
      </c>
      <c r="P839" s="1" t="s">
        <v>118</v>
      </c>
    </row>
    <row r="840" spans="1:16" x14ac:dyDescent="0.25">
      <c r="A840" s="32"/>
      <c r="B840" s="32"/>
      <c r="C840" s="32"/>
      <c r="D840" s="32"/>
      <c r="E840" s="32"/>
      <c r="F840" s="20" t="s">
        <v>16</v>
      </c>
      <c r="G840" s="1" t="s">
        <v>14</v>
      </c>
      <c r="H840" s="2">
        <v>0</v>
      </c>
      <c r="I840" s="8">
        <v>1</v>
      </c>
      <c r="J840" s="36"/>
      <c r="K840" s="1"/>
      <c r="L840" s="32"/>
      <c r="M840" s="2"/>
      <c r="N840" s="19">
        <f t="shared" si="27"/>
        <v>0</v>
      </c>
      <c r="O840" s="19">
        <f t="shared" si="28"/>
        <v>0</v>
      </c>
      <c r="P840" s="1" t="s">
        <v>24</v>
      </c>
    </row>
    <row r="841" spans="1:16" x14ac:dyDescent="0.25">
      <c r="A841" s="33"/>
      <c r="B841" s="33"/>
      <c r="C841" s="33"/>
      <c r="D841" s="33"/>
      <c r="E841" s="33"/>
      <c r="F841" s="20" t="s">
        <v>16</v>
      </c>
      <c r="G841" s="1" t="s">
        <v>135</v>
      </c>
      <c r="H841" s="2">
        <v>0.1</v>
      </c>
      <c r="I841" s="8">
        <v>1</v>
      </c>
      <c r="J841" s="35"/>
      <c r="K841" s="1"/>
      <c r="L841" s="33"/>
      <c r="M841" s="2"/>
      <c r="N841" s="19">
        <f t="shared" si="27"/>
        <v>0</v>
      </c>
      <c r="O841" s="19">
        <f t="shared" si="28"/>
        <v>0</v>
      </c>
      <c r="P841" s="1" t="s">
        <v>12</v>
      </c>
    </row>
    <row r="842" spans="1:16" x14ac:dyDescent="0.25">
      <c r="A842" s="31" t="s">
        <v>160</v>
      </c>
      <c r="B842" s="31" t="s">
        <v>2128</v>
      </c>
      <c r="C842" s="31" t="s">
        <v>2129</v>
      </c>
      <c r="D842" s="31" t="s">
        <v>2130</v>
      </c>
      <c r="E842" s="31" t="s">
        <v>167</v>
      </c>
      <c r="F842" s="20" t="s">
        <v>130</v>
      </c>
      <c r="G842" s="1" t="s">
        <v>14</v>
      </c>
      <c r="H842" s="2">
        <v>0</v>
      </c>
      <c r="I842" s="8">
        <v>1</v>
      </c>
      <c r="J842" s="34" t="s">
        <v>4434</v>
      </c>
      <c r="K842" s="1"/>
      <c r="L842" s="20"/>
      <c r="M842" s="2"/>
      <c r="N842" s="19">
        <f t="shared" si="27"/>
        <v>0</v>
      </c>
      <c r="O842" s="19">
        <f t="shared" si="28"/>
        <v>0</v>
      </c>
      <c r="P842" s="1" t="s">
        <v>12</v>
      </c>
    </row>
    <row r="843" spans="1:16" ht="15" customHeight="1" x14ac:dyDescent="0.25">
      <c r="A843" s="33"/>
      <c r="B843" s="33"/>
      <c r="C843" s="33"/>
      <c r="D843" s="33"/>
      <c r="E843" s="33"/>
      <c r="F843" s="20" t="s">
        <v>16</v>
      </c>
      <c r="G843" s="1" t="s">
        <v>17</v>
      </c>
      <c r="H843" s="2">
        <v>1.1000000000000001</v>
      </c>
      <c r="I843" s="8">
        <v>1</v>
      </c>
      <c r="J843" s="35"/>
      <c r="K843" s="1">
        <v>1198.8800000000001</v>
      </c>
      <c r="L843" s="20" t="s">
        <v>4159</v>
      </c>
      <c r="M843" s="37">
        <v>492.75599999999997</v>
      </c>
      <c r="N843" s="2">
        <f t="shared" si="27"/>
        <v>1691.636</v>
      </c>
      <c r="O843" s="2">
        <f t="shared" si="28"/>
        <v>15.103892857142856</v>
      </c>
      <c r="P843" s="1" t="s">
        <v>44</v>
      </c>
    </row>
    <row r="844" spans="1:16" x14ac:dyDescent="0.25">
      <c r="A844" s="20" t="s">
        <v>160</v>
      </c>
      <c r="B844" s="20" t="s">
        <v>2131</v>
      </c>
      <c r="C844" s="20" t="s">
        <v>2132</v>
      </c>
      <c r="D844" s="20" t="s">
        <v>2133</v>
      </c>
      <c r="E844" s="20" t="s">
        <v>167</v>
      </c>
      <c r="F844" s="20" t="s">
        <v>16</v>
      </c>
      <c r="G844" s="1" t="s">
        <v>98</v>
      </c>
      <c r="H844" s="2">
        <v>0.66</v>
      </c>
      <c r="I844" s="8">
        <v>1</v>
      </c>
      <c r="J844" s="29" t="s">
        <v>4434</v>
      </c>
      <c r="K844" s="1"/>
      <c r="L844" s="20"/>
      <c r="M844" s="38"/>
      <c r="N844" s="19">
        <f t="shared" si="27"/>
        <v>0</v>
      </c>
      <c r="O844" s="19">
        <f t="shared" si="28"/>
        <v>0</v>
      </c>
      <c r="P844" s="1" t="s">
        <v>44</v>
      </c>
    </row>
    <row r="845" spans="1:16" x14ac:dyDescent="0.25">
      <c r="A845" s="20" t="s">
        <v>160</v>
      </c>
      <c r="B845" s="20" t="s">
        <v>2134</v>
      </c>
      <c r="C845" s="20" t="s">
        <v>2135</v>
      </c>
      <c r="D845" s="20" t="s">
        <v>2136</v>
      </c>
      <c r="E845" s="20" t="s">
        <v>15</v>
      </c>
      <c r="F845" s="20" t="s">
        <v>16</v>
      </c>
      <c r="G845" s="1" t="s">
        <v>17</v>
      </c>
      <c r="H845" s="2">
        <v>1.1000000000000001</v>
      </c>
      <c r="I845" s="8">
        <v>1</v>
      </c>
      <c r="J845" s="29"/>
      <c r="K845" s="1"/>
      <c r="L845" s="20" t="s">
        <v>4605</v>
      </c>
      <c r="M845" s="2">
        <v>39.036000000000001</v>
      </c>
      <c r="N845" s="2">
        <f t="shared" si="27"/>
        <v>39.036000000000001</v>
      </c>
      <c r="O845" s="2">
        <f t="shared" si="28"/>
        <v>0.34853571428571428</v>
      </c>
      <c r="P845" s="1" t="s">
        <v>12</v>
      </c>
    </row>
    <row r="846" spans="1:16" x14ac:dyDescent="0.25">
      <c r="A846" s="31" t="s">
        <v>160</v>
      </c>
      <c r="B846" s="31" t="s">
        <v>2137</v>
      </c>
      <c r="C846" s="31" t="s">
        <v>2138</v>
      </c>
      <c r="D846" s="31" t="s">
        <v>2139</v>
      </c>
      <c r="E846" s="31" t="s">
        <v>43</v>
      </c>
      <c r="F846" s="20" t="s">
        <v>16</v>
      </c>
      <c r="G846" s="1" t="s">
        <v>17</v>
      </c>
      <c r="H846" s="2">
        <v>1.1000000000000001</v>
      </c>
      <c r="I846" s="8">
        <v>2</v>
      </c>
      <c r="J846" s="34" t="s">
        <v>4331</v>
      </c>
      <c r="K846" s="1">
        <v>132.16</v>
      </c>
      <c r="L846" s="20" t="s">
        <v>4160</v>
      </c>
      <c r="M846" s="2">
        <v>26.76</v>
      </c>
      <c r="N846" s="2">
        <f t="shared" si="27"/>
        <v>158.91999999999999</v>
      </c>
      <c r="O846" s="2">
        <f t="shared" si="28"/>
        <v>1.4189285714285713</v>
      </c>
      <c r="P846" s="1" t="s">
        <v>46</v>
      </c>
    </row>
    <row r="847" spans="1:16" x14ac:dyDescent="0.25">
      <c r="A847" s="33"/>
      <c r="B847" s="33"/>
      <c r="C847" s="33"/>
      <c r="D847" s="33"/>
      <c r="E847" s="33"/>
      <c r="F847" s="20" t="s">
        <v>16</v>
      </c>
      <c r="G847" s="1" t="s">
        <v>14</v>
      </c>
      <c r="H847" s="2">
        <v>0</v>
      </c>
      <c r="I847" s="8">
        <v>1</v>
      </c>
      <c r="J847" s="35"/>
      <c r="K847" s="1"/>
      <c r="L847" s="20" t="s">
        <v>4178</v>
      </c>
      <c r="M847" s="2">
        <v>6.72</v>
      </c>
      <c r="N847" s="2">
        <f t="shared" si="27"/>
        <v>6.72</v>
      </c>
      <c r="O847" s="2">
        <f t="shared" si="28"/>
        <v>0.06</v>
      </c>
      <c r="P847" s="1" t="s">
        <v>24</v>
      </c>
    </row>
    <row r="848" spans="1:16" x14ac:dyDescent="0.25">
      <c r="A848" s="20" t="s">
        <v>160</v>
      </c>
      <c r="B848" s="20" t="s">
        <v>2140</v>
      </c>
      <c r="C848" s="20" t="s">
        <v>2141</v>
      </c>
      <c r="D848" s="20" t="s">
        <v>2142</v>
      </c>
      <c r="E848" s="20" t="s">
        <v>15</v>
      </c>
      <c r="F848" s="20" t="s">
        <v>16</v>
      </c>
      <c r="G848" s="1" t="s">
        <v>17</v>
      </c>
      <c r="H848" s="2">
        <v>1.1000000000000001</v>
      </c>
      <c r="I848" s="8">
        <v>2</v>
      </c>
      <c r="J848" s="29"/>
      <c r="K848" s="1"/>
      <c r="L848" s="20" t="s">
        <v>4606</v>
      </c>
      <c r="M848" s="2">
        <v>120.672</v>
      </c>
      <c r="N848" s="2">
        <f t="shared" si="27"/>
        <v>120.672</v>
      </c>
      <c r="O848" s="2">
        <f t="shared" si="28"/>
        <v>1.0774285714285714</v>
      </c>
      <c r="P848" s="1" t="s">
        <v>22</v>
      </c>
    </row>
    <row r="849" spans="1:16" x14ac:dyDescent="0.25">
      <c r="A849" s="31" t="s">
        <v>160</v>
      </c>
      <c r="B849" s="31" t="s">
        <v>2143</v>
      </c>
      <c r="C849" s="31" t="s">
        <v>2144</v>
      </c>
      <c r="D849" s="31" t="s">
        <v>2145</v>
      </c>
      <c r="E849" s="31" t="s">
        <v>43</v>
      </c>
      <c r="F849" s="20" t="s">
        <v>130</v>
      </c>
      <c r="G849" s="1" t="s">
        <v>14</v>
      </c>
      <c r="H849" s="2">
        <v>0</v>
      </c>
      <c r="I849" s="8">
        <v>1</v>
      </c>
      <c r="J849" s="34" t="s">
        <v>4434</v>
      </c>
      <c r="K849" s="1"/>
      <c r="L849" s="31"/>
      <c r="M849" s="2"/>
      <c r="N849" s="19">
        <f t="shared" si="27"/>
        <v>0</v>
      </c>
      <c r="O849" s="19">
        <f t="shared" si="28"/>
        <v>0</v>
      </c>
      <c r="P849" s="1" t="s">
        <v>12</v>
      </c>
    </row>
    <row r="850" spans="1:16" x14ac:dyDescent="0.25">
      <c r="A850" s="32"/>
      <c r="B850" s="32"/>
      <c r="C850" s="32"/>
      <c r="D850" s="32"/>
      <c r="E850" s="32"/>
      <c r="F850" s="20" t="s">
        <v>16</v>
      </c>
      <c r="G850" s="1" t="s">
        <v>17</v>
      </c>
      <c r="H850" s="2">
        <v>1.1000000000000001</v>
      </c>
      <c r="I850" s="8">
        <v>3</v>
      </c>
      <c r="J850" s="36"/>
      <c r="K850" s="1">
        <v>679.68</v>
      </c>
      <c r="L850" s="32"/>
      <c r="M850" s="2"/>
      <c r="N850" s="2">
        <f t="shared" si="27"/>
        <v>679.68</v>
      </c>
      <c r="O850" s="2">
        <f t="shared" si="28"/>
        <v>6.0685714285714285</v>
      </c>
      <c r="P850" s="1" t="s">
        <v>34</v>
      </c>
    </row>
    <row r="851" spans="1:16" x14ac:dyDescent="0.25">
      <c r="A851" s="32"/>
      <c r="B851" s="32"/>
      <c r="C851" s="32"/>
      <c r="D851" s="32"/>
      <c r="E851" s="32"/>
      <c r="F851" s="20" t="s">
        <v>16</v>
      </c>
      <c r="G851" s="1" t="s">
        <v>14</v>
      </c>
      <c r="H851" s="2">
        <v>0</v>
      </c>
      <c r="I851" s="8">
        <v>1</v>
      </c>
      <c r="J851" s="36"/>
      <c r="K851" s="1"/>
      <c r="L851" s="32"/>
      <c r="M851" s="2"/>
      <c r="N851" s="19">
        <f t="shared" si="27"/>
        <v>0</v>
      </c>
      <c r="O851" s="19">
        <f t="shared" si="28"/>
        <v>0</v>
      </c>
      <c r="P851" s="1" t="s">
        <v>24</v>
      </c>
    </row>
    <row r="852" spans="1:16" x14ac:dyDescent="0.25">
      <c r="A852" s="33"/>
      <c r="B852" s="33"/>
      <c r="C852" s="33"/>
      <c r="D852" s="33"/>
      <c r="E852" s="33"/>
      <c r="F852" s="20" t="s">
        <v>16</v>
      </c>
      <c r="G852" s="1" t="s">
        <v>135</v>
      </c>
      <c r="H852" s="2">
        <v>0.1</v>
      </c>
      <c r="I852" s="8">
        <v>1</v>
      </c>
      <c r="J852" s="35"/>
      <c r="K852" s="1"/>
      <c r="L852" s="33"/>
      <c r="M852" s="2"/>
      <c r="N852" s="19">
        <f t="shared" si="27"/>
        <v>0</v>
      </c>
      <c r="O852" s="19">
        <f t="shared" si="28"/>
        <v>0</v>
      </c>
      <c r="P852" s="1" t="s">
        <v>12</v>
      </c>
    </row>
    <row r="853" spans="1:16" x14ac:dyDescent="0.25">
      <c r="A853" s="20" t="s">
        <v>160</v>
      </c>
      <c r="B853" s="20" t="s">
        <v>2146</v>
      </c>
      <c r="C853" s="20" t="s">
        <v>2147</v>
      </c>
      <c r="D853" s="20" t="s">
        <v>2148</v>
      </c>
      <c r="E853" s="20" t="s">
        <v>167</v>
      </c>
      <c r="F853" s="20" t="s">
        <v>16</v>
      </c>
      <c r="G853" s="1" t="s">
        <v>14</v>
      </c>
      <c r="H853" s="2">
        <v>0</v>
      </c>
      <c r="I853" s="8">
        <v>1</v>
      </c>
      <c r="J853" s="29" t="s">
        <v>4434</v>
      </c>
      <c r="K853" s="1"/>
      <c r="L853" s="20" t="s">
        <v>4180</v>
      </c>
      <c r="M853" s="2">
        <v>545.62800000000004</v>
      </c>
      <c r="N853" s="2">
        <f t="shared" si="27"/>
        <v>545.62800000000004</v>
      </c>
      <c r="O853" s="2">
        <f t="shared" si="28"/>
        <v>4.8716785714285722</v>
      </c>
      <c r="P853" s="1" t="s">
        <v>12</v>
      </c>
    </row>
    <row r="854" spans="1:16" x14ac:dyDescent="0.25">
      <c r="A854" s="20" t="s">
        <v>160</v>
      </c>
      <c r="B854" s="20" t="s">
        <v>2149</v>
      </c>
      <c r="C854" s="20" t="s">
        <v>2150</v>
      </c>
      <c r="D854" s="20" t="s">
        <v>2151</v>
      </c>
      <c r="E854" s="20" t="s">
        <v>15</v>
      </c>
      <c r="F854" s="20" t="s">
        <v>16</v>
      </c>
      <c r="G854" s="1" t="s">
        <v>17</v>
      </c>
      <c r="H854" s="2">
        <v>1.1000000000000001</v>
      </c>
      <c r="I854" s="8">
        <v>2</v>
      </c>
      <c r="J854" s="29"/>
      <c r="K854" s="1"/>
      <c r="L854" s="20" t="s">
        <v>4179</v>
      </c>
      <c r="M854" s="2">
        <v>72</v>
      </c>
      <c r="N854" s="2">
        <f t="shared" si="27"/>
        <v>72</v>
      </c>
      <c r="O854" s="2">
        <f t="shared" si="28"/>
        <v>0.6428571428571429</v>
      </c>
      <c r="P854" s="1" t="s">
        <v>22</v>
      </c>
    </row>
    <row r="855" spans="1:16" x14ac:dyDescent="0.25">
      <c r="A855" s="31" t="s">
        <v>160</v>
      </c>
      <c r="B855" s="31" t="s">
        <v>2152</v>
      </c>
      <c r="C855" s="31" t="s">
        <v>2153</v>
      </c>
      <c r="D855" s="31" t="s">
        <v>2154</v>
      </c>
      <c r="E855" s="31" t="s">
        <v>43</v>
      </c>
      <c r="F855" s="20" t="s">
        <v>130</v>
      </c>
      <c r="G855" s="1" t="s">
        <v>14</v>
      </c>
      <c r="H855" s="2">
        <v>0</v>
      </c>
      <c r="I855" s="8">
        <v>1</v>
      </c>
      <c r="J855" s="34" t="s">
        <v>4434</v>
      </c>
      <c r="K855" s="1"/>
      <c r="L855" s="31"/>
      <c r="M855" s="2"/>
      <c r="N855" s="19">
        <f t="shared" si="27"/>
        <v>0</v>
      </c>
      <c r="O855" s="19">
        <f t="shared" si="28"/>
        <v>0</v>
      </c>
      <c r="P855" s="1" t="s">
        <v>12</v>
      </c>
    </row>
    <row r="856" spans="1:16" x14ac:dyDescent="0.25">
      <c r="A856" s="32"/>
      <c r="B856" s="32"/>
      <c r="C856" s="32"/>
      <c r="D856" s="32"/>
      <c r="E856" s="32"/>
      <c r="F856" s="20" t="s">
        <v>16</v>
      </c>
      <c r="G856" s="1" t="s">
        <v>17</v>
      </c>
      <c r="H856" s="2">
        <v>1.1000000000000001</v>
      </c>
      <c r="I856" s="8">
        <v>4</v>
      </c>
      <c r="J856" s="36"/>
      <c r="K856" s="1">
        <v>1467.92</v>
      </c>
      <c r="L856" s="32"/>
      <c r="M856" s="2"/>
      <c r="N856" s="2">
        <f t="shared" si="27"/>
        <v>1467.92</v>
      </c>
      <c r="O856" s="2">
        <f t="shared" si="28"/>
        <v>13.106428571428571</v>
      </c>
      <c r="P856" s="1" t="s">
        <v>118</v>
      </c>
    </row>
    <row r="857" spans="1:16" x14ac:dyDescent="0.25">
      <c r="A857" s="33"/>
      <c r="B857" s="33"/>
      <c r="C857" s="33"/>
      <c r="D857" s="33"/>
      <c r="E857" s="33"/>
      <c r="F857" s="20" t="s">
        <v>16</v>
      </c>
      <c r="G857" s="1" t="s">
        <v>14</v>
      </c>
      <c r="H857" s="2">
        <v>0</v>
      </c>
      <c r="I857" s="8">
        <v>1</v>
      </c>
      <c r="J857" s="35"/>
      <c r="K857" s="1"/>
      <c r="L857" s="33"/>
      <c r="M857" s="2"/>
      <c r="N857" s="19">
        <f t="shared" si="27"/>
        <v>0</v>
      </c>
      <c r="O857" s="19">
        <f t="shared" si="28"/>
        <v>0</v>
      </c>
      <c r="P857" s="1" t="s">
        <v>24</v>
      </c>
    </row>
    <row r="858" spans="1:16" x14ac:dyDescent="0.25">
      <c r="A858" s="20" t="s">
        <v>160</v>
      </c>
      <c r="B858" s="20" t="s">
        <v>2155</v>
      </c>
      <c r="C858" s="20" t="s">
        <v>2156</v>
      </c>
      <c r="D858" s="20" t="s">
        <v>2157</v>
      </c>
      <c r="E858" s="20" t="s">
        <v>20</v>
      </c>
      <c r="F858" s="20" t="s">
        <v>16</v>
      </c>
      <c r="G858" s="1" t="s">
        <v>17</v>
      </c>
      <c r="H858" s="2">
        <v>1.1000000000000001</v>
      </c>
      <c r="I858" s="8">
        <v>5</v>
      </c>
      <c r="J858" s="29"/>
      <c r="K858" s="1"/>
      <c r="L858" s="20" t="s">
        <v>4607</v>
      </c>
      <c r="M858" s="2">
        <v>555.44399999999996</v>
      </c>
      <c r="N858" s="2">
        <f t="shared" si="27"/>
        <v>555.44399999999996</v>
      </c>
      <c r="O858" s="2">
        <f t="shared" si="28"/>
        <v>4.9593214285714282</v>
      </c>
      <c r="P858" s="1" t="s">
        <v>78</v>
      </c>
    </row>
    <row r="859" spans="1:16" x14ac:dyDescent="0.25">
      <c r="A859" s="31" t="s">
        <v>160</v>
      </c>
      <c r="B859" s="31" t="s">
        <v>2158</v>
      </c>
      <c r="C859" s="31" t="s">
        <v>2159</v>
      </c>
      <c r="D859" s="31" t="s">
        <v>2160</v>
      </c>
      <c r="E859" s="31" t="s">
        <v>43</v>
      </c>
      <c r="F859" s="20" t="s">
        <v>16</v>
      </c>
      <c r="G859" s="1" t="s">
        <v>17</v>
      </c>
      <c r="H859" s="2">
        <v>1.1000000000000001</v>
      </c>
      <c r="I859" s="8">
        <v>2</v>
      </c>
      <c r="J859" s="34" t="s">
        <v>4375</v>
      </c>
      <c r="K859" s="1">
        <v>153.4</v>
      </c>
      <c r="L859" s="20" t="s">
        <v>4181</v>
      </c>
      <c r="M859" s="2">
        <v>13.5</v>
      </c>
      <c r="N859" s="2">
        <f t="shared" si="27"/>
        <v>166.9</v>
      </c>
      <c r="O859" s="2">
        <f t="shared" si="28"/>
        <v>1.4901785714285716</v>
      </c>
      <c r="P859" s="1" t="s">
        <v>46</v>
      </c>
    </row>
    <row r="860" spans="1:16" x14ac:dyDescent="0.25">
      <c r="A860" s="33"/>
      <c r="B860" s="33"/>
      <c r="C860" s="33"/>
      <c r="D860" s="33"/>
      <c r="E860" s="33"/>
      <c r="F860" s="20" t="s">
        <v>16</v>
      </c>
      <c r="G860" s="1" t="s">
        <v>14</v>
      </c>
      <c r="H860" s="2">
        <v>0</v>
      </c>
      <c r="I860" s="8">
        <v>1</v>
      </c>
      <c r="J860" s="35"/>
      <c r="K860" s="1"/>
      <c r="L860" s="20"/>
      <c r="M860" s="2"/>
      <c r="N860" s="19">
        <f t="shared" si="27"/>
        <v>0</v>
      </c>
      <c r="O860" s="19">
        <f t="shared" si="28"/>
        <v>0</v>
      </c>
      <c r="P860" s="1" t="s">
        <v>24</v>
      </c>
    </row>
    <row r="861" spans="1:16" x14ac:dyDescent="0.25">
      <c r="A861" s="20" t="s">
        <v>160</v>
      </c>
      <c r="B861" s="20" t="s">
        <v>2161</v>
      </c>
      <c r="C861" s="20" t="s">
        <v>2162</v>
      </c>
      <c r="D861" s="20" t="s">
        <v>2163</v>
      </c>
      <c r="E861" s="20" t="s">
        <v>20</v>
      </c>
      <c r="F861" s="20" t="s">
        <v>16</v>
      </c>
      <c r="G861" s="1" t="s">
        <v>17</v>
      </c>
      <c r="H861" s="2">
        <v>1.1000000000000001</v>
      </c>
      <c r="I861" s="8">
        <v>3</v>
      </c>
      <c r="J861" s="29"/>
      <c r="K861" s="1"/>
      <c r="L861" s="20" t="s">
        <v>4608</v>
      </c>
      <c r="M861" s="2">
        <v>282.89999999999998</v>
      </c>
      <c r="N861" s="2">
        <f t="shared" si="27"/>
        <v>282.89999999999998</v>
      </c>
      <c r="O861" s="2">
        <f t="shared" si="28"/>
        <v>2.5258928571428569</v>
      </c>
      <c r="P861" s="1" t="s">
        <v>64</v>
      </c>
    </row>
    <row r="862" spans="1:16" x14ac:dyDescent="0.25">
      <c r="A862" s="20" t="s">
        <v>160</v>
      </c>
      <c r="B862" s="20" t="s">
        <v>2164</v>
      </c>
      <c r="C862" s="20" t="s">
        <v>2165</v>
      </c>
      <c r="D862" s="20" t="s">
        <v>2166</v>
      </c>
      <c r="E862" s="20" t="s">
        <v>15</v>
      </c>
      <c r="F862" s="20" t="s">
        <v>16</v>
      </c>
      <c r="G862" s="1" t="s">
        <v>17</v>
      </c>
      <c r="H862" s="2">
        <v>1.1000000000000001</v>
      </c>
      <c r="I862" s="8">
        <v>1</v>
      </c>
      <c r="J862" s="29"/>
      <c r="K862" s="1"/>
      <c r="L862" s="20" t="s">
        <v>4609</v>
      </c>
      <c r="M862" s="2">
        <v>309.98399999999998</v>
      </c>
      <c r="N862" s="2">
        <f t="shared" si="27"/>
        <v>309.98399999999998</v>
      </c>
      <c r="O862" s="2">
        <f t="shared" si="28"/>
        <v>2.7677142857142853</v>
      </c>
      <c r="P862" s="1" t="s">
        <v>44</v>
      </c>
    </row>
    <row r="863" spans="1:16" x14ac:dyDescent="0.25">
      <c r="A863" s="20" t="s">
        <v>160</v>
      </c>
      <c r="B863" s="20" t="s">
        <v>2167</v>
      </c>
      <c r="C863" s="20" t="s">
        <v>2168</v>
      </c>
      <c r="D863" s="20" t="s">
        <v>2169</v>
      </c>
      <c r="E863" s="20" t="s">
        <v>15</v>
      </c>
      <c r="F863" s="20" t="s">
        <v>16</v>
      </c>
      <c r="G863" s="1" t="s">
        <v>17</v>
      </c>
      <c r="H863" s="2">
        <v>1.1000000000000001</v>
      </c>
      <c r="I863" s="8">
        <v>1</v>
      </c>
      <c r="J863" s="29"/>
      <c r="K863" s="1"/>
      <c r="L863" s="20" t="s">
        <v>4610</v>
      </c>
      <c r="M863" s="2">
        <v>313.404</v>
      </c>
      <c r="N863" s="2">
        <f t="shared" si="27"/>
        <v>313.404</v>
      </c>
      <c r="O863" s="2">
        <f t="shared" si="28"/>
        <v>2.7982499999999999</v>
      </c>
      <c r="P863" s="1" t="s">
        <v>24</v>
      </c>
    </row>
    <row r="864" spans="1:16" x14ac:dyDescent="0.25">
      <c r="A864" s="31" t="s">
        <v>160</v>
      </c>
      <c r="B864" s="31" t="s">
        <v>2170</v>
      </c>
      <c r="C864" s="31" t="s">
        <v>2171</v>
      </c>
      <c r="D864" s="31" t="s">
        <v>2172</v>
      </c>
      <c r="E864" s="31" t="s">
        <v>15</v>
      </c>
      <c r="F864" s="20" t="s">
        <v>16</v>
      </c>
      <c r="G864" s="1" t="s">
        <v>17</v>
      </c>
      <c r="H864" s="2">
        <v>1.1000000000000001</v>
      </c>
      <c r="I864" s="8">
        <v>2</v>
      </c>
      <c r="J864" s="34"/>
      <c r="K864" s="1"/>
      <c r="L864" s="31" t="s">
        <v>4270</v>
      </c>
      <c r="M864" s="2">
        <v>499.596</v>
      </c>
      <c r="N864" s="2">
        <f t="shared" si="27"/>
        <v>499.596</v>
      </c>
      <c r="O864" s="2">
        <f t="shared" si="28"/>
        <v>4.4606785714285717</v>
      </c>
      <c r="P864" s="1" t="s">
        <v>18</v>
      </c>
    </row>
    <row r="865" spans="1:16" x14ac:dyDescent="0.25">
      <c r="A865" s="33"/>
      <c r="B865" s="33"/>
      <c r="C865" s="33"/>
      <c r="D865" s="33"/>
      <c r="E865" s="33"/>
      <c r="F865" s="20" t="s">
        <v>16</v>
      </c>
      <c r="G865" s="1" t="s">
        <v>14</v>
      </c>
      <c r="H865" s="2">
        <v>0</v>
      </c>
      <c r="I865" s="8">
        <v>1</v>
      </c>
      <c r="J865" s="35"/>
      <c r="K865" s="1"/>
      <c r="L865" s="33"/>
      <c r="M865" s="2"/>
      <c r="N865" s="19">
        <f t="shared" si="27"/>
        <v>0</v>
      </c>
      <c r="O865" s="19">
        <f t="shared" si="28"/>
        <v>0</v>
      </c>
      <c r="P865" s="1" t="s">
        <v>24</v>
      </c>
    </row>
    <row r="866" spans="1:16" x14ac:dyDescent="0.25">
      <c r="A866" s="20" t="s">
        <v>160</v>
      </c>
      <c r="B866" s="20" t="s">
        <v>2173</v>
      </c>
      <c r="C866" s="20" t="s">
        <v>2174</v>
      </c>
      <c r="D866" s="20" t="s">
        <v>2175</v>
      </c>
      <c r="E866" s="20" t="s">
        <v>28</v>
      </c>
      <c r="F866" s="20" t="s">
        <v>16</v>
      </c>
      <c r="G866" s="1" t="s">
        <v>17</v>
      </c>
      <c r="H866" s="2">
        <v>1.1000000000000001</v>
      </c>
      <c r="I866" s="8">
        <v>4</v>
      </c>
      <c r="J866" s="29" t="s">
        <v>4434</v>
      </c>
      <c r="K866" s="1"/>
      <c r="L866" s="20"/>
      <c r="M866" s="2"/>
      <c r="N866" s="19">
        <f t="shared" si="27"/>
        <v>0</v>
      </c>
      <c r="O866" s="19">
        <f t="shared" si="28"/>
        <v>0</v>
      </c>
      <c r="P866" s="1" t="s">
        <v>118</v>
      </c>
    </row>
    <row r="867" spans="1:16" x14ac:dyDescent="0.25">
      <c r="A867" s="31" t="s">
        <v>160</v>
      </c>
      <c r="B867" s="31" t="s">
        <v>2176</v>
      </c>
      <c r="C867" s="31" t="s">
        <v>2177</v>
      </c>
      <c r="D867" s="31" t="s">
        <v>2178</v>
      </c>
      <c r="E867" s="31" t="s">
        <v>43</v>
      </c>
      <c r="F867" s="20" t="s">
        <v>130</v>
      </c>
      <c r="G867" s="1" t="s">
        <v>14</v>
      </c>
      <c r="H867" s="2">
        <v>0</v>
      </c>
      <c r="I867" s="8">
        <v>1</v>
      </c>
      <c r="J867" s="34" t="s">
        <v>4434</v>
      </c>
      <c r="K867" s="1"/>
      <c r="L867" s="20" t="s">
        <v>4182</v>
      </c>
      <c r="M867" s="2">
        <v>14.22</v>
      </c>
      <c r="N867" s="2">
        <f t="shared" si="27"/>
        <v>14.22</v>
      </c>
      <c r="O867" s="2">
        <f t="shared" si="28"/>
        <v>0.12696428571428572</v>
      </c>
      <c r="P867" s="1" t="s">
        <v>12</v>
      </c>
    </row>
    <row r="868" spans="1:16" x14ac:dyDescent="0.25">
      <c r="A868" s="32"/>
      <c r="B868" s="32"/>
      <c r="C868" s="32"/>
      <c r="D868" s="32"/>
      <c r="E868" s="32"/>
      <c r="F868" s="20" t="s">
        <v>16</v>
      </c>
      <c r="G868" s="1" t="s">
        <v>17</v>
      </c>
      <c r="H868" s="2">
        <v>1.1000000000000001</v>
      </c>
      <c r="I868" s="8">
        <v>3</v>
      </c>
      <c r="J868" s="36"/>
      <c r="K868" s="1">
        <v>750.48</v>
      </c>
      <c r="L868" s="20" t="s">
        <v>4183</v>
      </c>
      <c r="M868" s="2">
        <v>71.316000000000003</v>
      </c>
      <c r="N868" s="2">
        <f t="shared" si="27"/>
        <v>821.79600000000005</v>
      </c>
      <c r="O868" s="2">
        <f t="shared" si="28"/>
        <v>7.3374642857142858</v>
      </c>
      <c r="P868" s="1" t="s">
        <v>34</v>
      </c>
    </row>
    <row r="869" spans="1:16" x14ac:dyDescent="0.25">
      <c r="A869" s="33"/>
      <c r="B869" s="33"/>
      <c r="C869" s="33"/>
      <c r="D869" s="33"/>
      <c r="E869" s="33"/>
      <c r="F869" s="20" t="s">
        <v>16</v>
      </c>
      <c r="G869" s="1" t="s">
        <v>135</v>
      </c>
      <c r="H869" s="2">
        <v>0.1</v>
      </c>
      <c r="I869" s="8">
        <v>1</v>
      </c>
      <c r="J869" s="35"/>
      <c r="K869" s="1"/>
      <c r="L869" s="20" t="s">
        <v>4152</v>
      </c>
      <c r="M869" s="2">
        <v>39.06</v>
      </c>
      <c r="N869" s="2">
        <f t="shared" si="27"/>
        <v>39.06</v>
      </c>
      <c r="O869" s="2">
        <f t="shared" si="28"/>
        <v>0.34875</v>
      </c>
      <c r="P869" s="1" t="s">
        <v>12</v>
      </c>
    </row>
    <row r="870" spans="1:16" x14ac:dyDescent="0.25">
      <c r="A870" s="20" t="s">
        <v>160</v>
      </c>
      <c r="B870" s="20" t="s">
        <v>2179</v>
      </c>
      <c r="C870" s="20" t="s">
        <v>2180</v>
      </c>
      <c r="D870" s="20" t="s">
        <v>2181</v>
      </c>
      <c r="E870" s="20" t="s">
        <v>43</v>
      </c>
      <c r="F870" s="20" t="s">
        <v>16</v>
      </c>
      <c r="G870" s="1" t="s">
        <v>17</v>
      </c>
      <c r="H870" s="2">
        <v>1.1000000000000001</v>
      </c>
      <c r="I870" s="8">
        <v>2</v>
      </c>
      <c r="J870" s="29" t="s">
        <v>4434</v>
      </c>
      <c r="K870" s="1">
        <v>531</v>
      </c>
      <c r="L870" s="20" t="s">
        <v>4184</v>
      </c>
      <c r="M870" s="2">
        <v>34.847999999999999</v>
      </c>
      <c r="N870" s="2">
        <f t="shared" si="27"/>
        <v>565.84799999999996</v>
      </c>
      <c r="O870" s="2">
        <f t="shared" si="28"/>
        <v>5.0522142857142853</v>
      </c>
      <c r="P870" s="1" t="s">
        <v>116</v>
      </c>
    </row>
    <row r="871" spans="1:16" x14ac:dyDescent="0.25">
      <c r="A871" s="20" t="s">
        <v>160</v>
      </c>
      <c r="B871" s="20" t="s">
        <v>2182</v>
      </c>
      <c r="C871" s="20" t="s">
        <v>2183</v>
      </c>
      <c r="D871" s="20" t="s">
        <v>2184</v>
      </c>
      <c r="E871" s="20" t="s">
        <v>43</v>
      </c>
      <c r="F871" s="20" t="s">
        <v>16</v>
      </c>
      <c r="G871" s="1" t="s">
        <v>17</v>
      </c>
      <c r="H871" s="2">
        <v>1.1000000000000001</v>
      </c>
      <c r="I871" s="8">
        <v>2</v>
      </c>
      <c r="J871" s="29" t="s">
        <v>4434</v>
      </c>
      <c r="K871" s="1">
        <v>759.92</v>
      </c>
      <c r="L871" s="20"/>
      <c r="M871" s="2"/>
      <c r="N871" s="2">
        <f t="shared" si="27"/>
        <v>759.92</v>
      </c>
      <c r="O871" s="2">
        <f t="shared" si="28"/>
        <v>6.7849999999999993</v>
      </c>
      <c r="P871" s="1" t="s">
        <v>116</v>
      </c>
    </row>
    <row r="872" spans="1:16" x14ac:dyDescent="0.25">
      <c r="A872" s="31" t="s">
        <v>160</v>
      </c>
      <c r="B872" s="31" t="s">
        <v>2185</v>
      </c>
      <c r="C872" s="31" t="s">
        <v>2186</v>
      </c>
      <c r="D872" s="31" t="s">
        <v>2187</v>
      </c>
      <c r="E872" s="31" t="s">
        <v>43</v>
      </c>
      <c r="F872" s="20" t="s">
        <v>130</v>
      </c>
      <c r="G872" s="1" t="s">
        <v>14</v>
      </c>
      <c r="H872" s="2">
        <v>0</v>
      </c>
      <c r="I872" s="8">
        <v>1</v>
      </c>
      <c r="J872" s="34" t="s">
        <v>4434</v>
      </c>
      <c r="K872" s="1"/>
      <c r="L872" s="31"/>
      <c r="M872" s="2"/>
      <c r="N872" s="19">
        <f t="shared" si="27"/>
        <v>0</v>
      </c>
      <c r="O872" s="19">
        <f t="shared" si="28"/>
        <v>0</v>
      </c>
      <c r="P872" s="1" t="s">
        <v>12</v>
      </c>
    </row>
    <row r="873" spans="1:16" x14ac:dyDescent="0.25">
      <c r="A873" s="32"/>
      <c r="B873" s="32"/>
      <c r="C873" s="32"/>
      <c r="D873" s="32"/>
      <c r="E873" s="32"/>
      <c r="F873" s="20" t="s">
        <v>16</v>
      </c>
      <c r="G873" s="1" t="s">
        <v>17</v>
      </c>
      <c r="H873" s="2">
        <v>1.1000000000000001</v>
      </c>
      <c r="I873" s="8">
        <v>2</v>
      </c>
      <c r="J873" s="36"/>
      <c r="K873" s="1"/>
      <c r="L873" s="32"/>
      <c r="M873" s="2"/>
      <c r="N873" s="19">
        <f t="shared" si="27"/>
        <v>0</v>
      </c>
      <c r="O873" s="19">
        <f t="shared" si="28"/>
        <v>0</v>
      </c>
      <c r="P873" s="1" t="s">
        <v>116</v>
      </c>
    </row>
    <row r="874" spans="1:16" x14ac:dyDescent="0.25">
      <c r="A874" s="33"/>
      <c r="B874" s="33"/>
      <c r="C874" s="33"/>
      <c r="D874" s="33"/>
      <c r="E874" s="33"/>
      <c r="F874" s="20" t="s">
        <v>16</v>
      </c>
      <c r="G874" s="1" t="s">
        <v>14</v>
      </c>
      <c r="H874" s="2">
        <v>0</v>
      </c>
      <c r="I874" s="8">
        <v>1</v>
      </c>
      <c r="J874" s="35"/>
      <c r="K874" s="1"/>
      <c r="L874" s="33"/>
      <c r="M874" s="2"/>
      <c r="N874" s="19">
        <f t="shared" si="27"/>
        <v>0</v>
      </c>
      <c r="O874" s="19">
        <f t="shared" si="28"/>
        <v>0</v>
      </c>
      <c r="P874" s="1" t="s">
        <v>12</v>
      </c>
    </row>
    <row r="875" spans="1:16" x14ac:dyDescent="0.25">
      <c r="A875" s="20" t="s">
        <v>160</v>
      </c>
      <c r="B875" s="20" t="s">
        <v>2188</v>
      </c>
      <c r="C875" s="20" t="s">
        <v>2189</v>
      </c>
      <c r="D875" s="20" t="s">
        <v>2190</v>
      </c>
      <c r="E875" s="20" t="s">
        <v>15</v>
      </c>
      <c r="F875" s="20" t="s">
        <v>16</v>
      </c>
      <c r="G875" s="1" t="s">
        <v>17</v>
      </c>
      <c r="H875" s="2">
        <v>1.1000000000000001</v>
      </c>
      <c r="I875" s="8">
        <v>3</v>
      </c>
      <c r="J875" s="29"/>
      <c r="K875" s="1"/>
      <c r="L875" s="20" t="s">
        <v>4376</v>
      </c>
      <c r="M875" s="2">
        <v>0</v>
      </c>
      <c r="N875" s="19">
        <f t="shared" si="27"/>
        <v>0</v>
      </c>
      <c r="O875" s="19">
        <f t="shared" si="28"/>
        <v>0</v>
      </c>
      <c r="P875" s="1" t="s">
        <v>189</v>
      </c>
    </row>
    <row r="876" spans="1:16" x14ac:dyDescent="0.25">
      <c r="A876" s="31" t="s">
        <v>160</v>
      </c>
      <c r="B876" s="31" t="s">
        <v>2191</v>
      </c>
      <c r="C876" s="31" t="s">
        <v>2192</v>
      </c>
      <c r="D876" s="31" t="s">
        <v>2193</v>
      </c>
      <c r="E876" s="31" t="s">
        <v>43</v>
      </c>
      <c r="F876" s="20" t="s">
        <v>16</v>
      </c>
      <c r="G876" s="1" t="s">
        <v>17</v>
      </c>
      <c r="H876" s="2">
        <v>1.1000000000000001</v>
      </c>
      <c r="I876" s="8">
        <v>5</v>
      </c>
      <c r="J876" s="34" t="s">
        <v>4335</v>
      </c>
      <c r="K876" s="1">
        <v>1982.4</v>
      </c>
      <c r="L876" s="31"/>
      <c r="M876" s="2"/>
      <c r="N876" s="2">
        <f t="shared" si="27"/>
        <v>1982.4</v>
      </c>
      <c r="O876" s="2">
        <f t="shared" si="28"/>
        <v>17.7</v>
      </c>
      <c r="P876" s="1" t="s">
        <v>2194</v>
      </c>
    </row>
    <row r="877" spans="1:16" x14ac:dyDescent="0.25">
      <c r="A877" s="33"/>
      <c r="B877" s="33"/>
      <c r="C877" s="33"/>
      <c r="D877" s="33"/>
      <c r="E877" s="33"/>
      <c r="F877" s="20" t="s">
        <v>16</v>
      </c>
      <c r="G877" s="1" t="s">
        <v>14</v>
      </c>
      <c r="H877" s="2">
        <v>0</v>
      </c>
      <c r="I877" s="8">
        <v>1</v>
      </c>
      <c r="J877" s="35"/>
      <c r="K877" s="1"/>
      <c r="L877" s="33"/>
      <c r="M877" s="2"/>
      <c r="N877" s="19">
        <f t="shared" ref="N877:N940" si="29">K877+M877</f>
        <v>0</v>
      </c>
      <c r="O877" s="19">
        <f t="shared" ref="O877:O940" si="30">N877/112</f>
        <v>0</v>
      </c>
      <c r="P877" s="1" t="s">
        <v>24</v>
      </c>
    </row>
    <row r="878" spans="1:16" x14ac:dyDescent="0.25">
      <c r="A878" s="31" t="s">
        <v>160</v>
      </c>
      <c r="B878" s="31" t="s">
        <v>2195</v>
      </c>
      <c r="C878" s="31" t="s">
        <v>2196</v>
      </c>
      <c r="D878" s="31" t="s">
        <v>2197</v>
      </c>
      <c r="E878" s="31" t="s">
        <v>43</v>
      </c>
      <c r="F878" s="20" t="s">
        <v>16</v>
      </c>
      <c r="G878" s="1" t="s">
        <v>17</v>
      </c>
      <c r="H878" s="2">
        <v>1.1000000000000001</v>
      </c>
      <c r="I878" s="8">
        <v>3</v>
      </c>
      <c r="J878" s="34" t="s">
        <v>4434</v>
      </c>
      <c r="K878" s="1">
        <v>887.36</v>
      </c>
      <c r="L878" s="20" t="s">
        <v>4185</v>
      </c>
      <c r="M878" s="2">
        <v>18.204000000000001</v>
      </c>
      <c r="N878" s="2">
        <f t="shared" si="29"/>
        <v>905.56399999999996</v>
      </c>
      <c r="O878" s="2">
        <f t="shared" si="30"/>
        <v>8.0853928571428568</v>
      </c>
      <c r="P878" s="1" t="s">
        <v>68</v>
      </c>
    </row>
    <row r="879" spans="1:16" x14ac:dyDescent="0.25">
      <c r="A879" s="33"/>
      <c r="B879" s="33"/>
      <c r="C879" s="33"/>
      <c r="D879" s="33"/>
      <c r="E879" s="33"/>
      <c r="F879" s="20" t="s">
        <v>16</v>
      </c>
      <c r="G879" s="1" t="s">
        <v>14</v>
      </c>
      <c r="H879" s="2">
        <v>0</v>
      </c>
      <c r="I879" s="8">
        <v>1</v>
      </c>
      <c r="J879" s="35"/>
      <c r="K879" s="1"/>
      <c r="L879" s="20"/>
      <c r="M879" s="2"/>
      <c r="N879" s="19">
        <f t="shared" si="29"/>
        <v>0</v>
      </c>
      <c r="O879" s="19">
        <f t="shared" si="30"/>
        <v>0</v>
      </c>
      <c r="P879" s="1" t="s">
        <v>24</v>
      </c>
    </row>
    <row r="880" spans="1:16" x14ac:dyDescent="0.25">
      <c r="A880" s="20" t="s">
        <v>160</v>
      </c>
      <c r="B880" s="20" t="s">
        <v>2198</v>
      </c>
      <c r="C880" s="20" t="s">
        <v>2199</v>
      </c>
      <c r="D880" s="20" t="s">
        <v>2200</v>
      </c>
      <c r="E880" s="20" t="s">
        <v>15</v>
      </c>
      <c r="F880" s="20" t="s">
        <v>16</v>
      </c>
      <c r="G880" s="1" t="s">
        <v>17</v>
      </c>
      <c r="H880" s="2">
        <v>1.1000000000000001</v>
      </c>
      <c r="I880" s="8">
        <v>2</v>
      </c>
      <c r="J880" s="29"/>
      <c r="K880" s="1"/>
      <c r="L880" s="20" t="s">
        <v>4420</v>
      </c>
      <c r="M880" s="2">
        <v>305.23200000000003</v>
      </c>
      <c r="N880" s="2">
        <f t="shared" si="29"/>
        <v>305.23200000000003</v>
      </c>
      <c r="O880" s="2">
        <f t="shared" si="30"/>
        <v>2.7252857142857145</v>
      </c>
      <c r="P880" s="1" t="s">
        <v>116</v>
      </c>
    </row>
    <row r="881" spans="1:16" x14ac:dyDescent="0.25">
      <c r="A881" s="31" t="s">
        <v>160</v>
      </c>
      <c r="B881" s="31" t="s">
        <v>2201</v>
      </c>
      <c r="C881" s="31" t="s">
        <v>2202</v>
      </c>
      <c r="D881" s="31" t="s">
        <v>2203</v>
      </c>
      <c r="E881" s="31" t="s">
        <v>43</v>
      </c>
      <c r="F881" s="20" t="s">
        <v>130</v>
      </c>
      <c r="G881" s="1" t="s">
        <v>14</v>
      </c>
      <c r="H881" s="2">
        <v>0</v>
      </c>
      <c r="I881" s="8">
        <v>1</v>
      </c>
      <c r="J881" s="34" t="s">
        <v>4377</v>
      </c>
      <c r="K881" s="1"/>
      <c r="L881" s="20" t="s">
        <v>4186</v>
      </c>
      <c r="M881" s="2">
        <v>82.572000000000003</v>
      </c>
      <c r="N881" s="2">
        <f t="shared" si="29"/>
        <v>82.572000000000003</v>
      </c>
      <c r="O881" s="2">
        <f t="shared" si="30"/>
        <v>0.73725000000000007</v>
      </c>
      <c r="P881" s="1" t="s">
        <v>12</v>
      </c>
    </row>
    <row r="882" spans="1:16" x14ac:dyDescent="0.25">
      <c r="A882" s="32"/>
      <c r="B882" s="32"/>
      <c r="C882" s="32"/>
      <c r="D882" s="32"/>
      <c r="E882" s="32"/>
      <c r="F882" s="20" t="s">
        <v>16</v>
      </c>
      <c r="G882" s="1" t="s">
        <v>17</v>
      </c>
      <c r="H882" s="2">
        <v>1.1000000000000001</v>
      </c>
      <c r="I882" s="8">
        <v>4</v>
      </c>
      <c r="J882" s="36"/>
      <c r="K882" s="1">
        <v>1602.44</v>
      </c>
      <c r="L882" s="31"/>
      <c r="M882" s="2"/>
      <c r="N882" s="2">
        <f t="shared" si="29"/>
        <v>1602.44</v>
      </c>
      <c r="O882" s="2">
        <f t="shared" si="30"/>
        <v>14.307500000000001</v>
      </c>
      <c r="P882" s="1" t="s">
        <v>118</v>
      </c>
    </row>
    <row r="883" spans="1:16" x14ac:dyDescent="0.25">
      <c r="A883" s="32"/>
      <c r="B883" s="32"/>
      <c r="C883" s="32"/>
      <c r="D883" s="32"/>
      <c r="E883" s="32"/>
      <c r="F883" s="20" t="s">
        <v>16</v>
      </c>
      <c r="G883" s="1" t="s">
        <v>14</v>
      </c>
      <c r="H883" s="2">
        <v>0</v>
      </c>
      <c r="I883" s="8">
        <v>1</v>
      </c>
      <c r="J883" s="36"/>
      <c r="K883" s="1"/>
      <c r="L883" s="32"/>
      <c r="M883" s="2"/>
      <c r="N883" s="19">
        <f t="shared" si="29"/>
        <v>0</v>
      </c>
      <c r="O883" s="19">
        <f t="shared" si="30"/>
        <v>0</v>
      </c>
      <c r="P883" s="1" t="s">
        <v>24</v>
      </c>
    </row>
    <row r="884" spans="1:16" x14ac:dyDescent="0.25">
      <c r="A884" s="33"/>
      <c r="B884" s="33"/>
      <c r="C884" s="33"/>
      <c r="D884" s="33"/>
      <c r="E884" s="33"/>
      <c r="F884" s="20" t="s">
        <v>16</v>
      </c>
      <c r="G884" s="1" t="s">
        <v>135</v>
      </c>
      <c r="H884" s="2">
        <v>0.1</v>
      </c>
      <c r="I884" s="8">
        <v>1</v>
      </c>
      <c r="J884" s="35"/>
      <c r="K884" s="1"/>
      <c r="L884" s="33"/>
      <c r="M884" s="2"/>
      <c r="N884" s="19">
        <f t="shared" si="29"/>
        <v>0</v>
      </c>
      <c r="O884" s="19">
        <f t="shared" si="30"/>
        <v>0</v>
      </c>
      <c r="P884" s="1" t="s">
        <v>12</v>
      </c>
    </row>
    <row r="885" spans="1:16" x14ac:dyDescent="0.25">
      <c r="A885" s="31" t="s">
        <v>160</v>
      </c>
      <c r="B885" s="31" t="s">
        <v>2204</v>
      </c>
      <c r="C885" s="31" t="s">
        <v>2205</v>
      </c>
      <c r="D885" s="31" t="s">
        <v>2206</v>
      </c>
      <c r="E885" s="31" t="s">
        <v>43</v>
      </c>
      <c r="F885" s="20" t="s">
        <v>16</v>
      </c>
      <c r="G885" s="1" t="s">
        <v>17</v>
      </c>
      <c r="H885" s="2">
        <v>1.1000000000000001</v>
      </c>
      <c r="I885" s="8">
        <v>4</v>
      </c>
      <c r="J885" s="34" t="s">
        <v>4434</v>
      </c>
      <c r="K885" s="1">
        <v>1241.3599999999999</v>
      </c>
      <c r="L885" s="20" t="s">
        <v>4187</v>
      </c>
      <c r="M885" s="2">
        <v>74.7</v>
      </c>
      <c r="N885" s="2">
        <f t="shared" si="29"/>
        <v>1316.06</v>
      </c>
      <c r="O885" s="2">
        <f t="shared" si="30"/>
        <v>11.750535714285714</v>
      </c>
      <c r="P885" s="1" t="s">
        <v>118</v>
      </c>
    </row>
    <row r="886" spans="1:16" x14ac:dyDescent="0.25">
      <c r="A886" s="32"/>
      <c r="B886" s="32"/>
      <c r="C886" s="32"/>
      <c r="D886" s="32"/>
      <c r="E886" s="32"/>
      <c r="F886" s="20" t="s">
        <v>16</v>
      </c>
      <c r="G886" s="1" t="s">
        <v>14</v>
      </c>
      <c r="H886" s="2">
        <v>0</v>
      </c>
      <c r="I886" s="8">
        <v>1</v>
      </c>
      <c r="J886" s="36"/>
      <c r="K886" s="1"/>
      <c r="L886" s="20" t="s">
        <v>4188</v>
      </c>
      <c r="M886" s="2">
        <v>10.02</v>
      </c>
      <c r="N886" s="2">
        <f t="shared" si="29"/>
        <v>10.02</v>
      </c>
      <c r="O886" s="2">
        <f t="shared" si="30"/>
        <v>8.9464285714285705E-2</v>
      </c>
      <c r="P886" s="1" t="s">
        <v>24</v>
      </c>
    </row>
    <row r="887" spans="1:16" x14ac:dyDescent="0.25">
      <c r="A887" s="33"/>
      <c r="B887" s="33"/>
      <c r="C887" s="33"/>
      <c r="D887" s="33"/>
      <c r="E887" s="33"/>
      <c r="F887" s="20" t="s">
        <v>16</v>
      </c>
      <c r="G887" s="1" t="s">
        <v>135</v>
      </c>
      <c r="H887" s="2">
        <v>0.1</v>
      </c>
      <c r="I887" s="8">
        <v>1</v>
      </c>
      <c r="J887" s="35"/>
      <c r="K887" s="1"/>
      <c r="L887" s="20" t="s">
        <v>4189</v>
      </c>
      <c r="M887" s="2">
        <v>116.292</v>
      </c>
      <c r="N887" s="2">
        <f t="shared" si="29"/>
        <v>116.292</v>
      </c>
      <c r="O887" s="2">
        <f t="shared" si="30"/>
        <v>1.0383214285714286</v>
      </c>
      <c r="P887" s="1" t="s">
        <v>12</v>
      </c>
    </row>
    <row r="888" spans="1:16" x14ac:dyDescent="0.25">
      <c r="A888" s="20" t="s">
        <v>160</v>
      </c>
      <c r="B888" s="20" t="s">
        <v>2207</v>
      </c>
      <c r="C888" s="20" t="s">
        <v>2208</v>
      </c>
      <c r="D888" s="20" t="s">
        <v>2209</v>
      </c>
      <c r="E888" s="20" t="s">
        <v>20</v>
      </c>
      <c r="F888" s="20" t="s">
        <v>16</v>
      </c>
      <c r="G888" s="1" t="s">
        <v>17</v>
      </c>
      <c r="H888" s="2">
        <v>1.1000000000000001</v>
      </c>
      <c r="I888" s="8">
        <v>2</v>
      </c>
      <c r="J888" s="29"/>
      <c r="K888" s="1"/>
      <c r="L888" s="20" t="s">
        <v>4611</v>
      </c>
      <c r="M888" s="2">
        <v>227.7</v>
      </c>
      <c r="N888" s="2">
        <f t="shared" si="29"/>
        <v>227.7</v>
      </c>
      <c r="O888" s="2">
        <f t="shared" si="30"/>
        <v>2.0330357142857141</v>
      </c>
      <c r="P888" s="1" t="s">
        <v>114</v>
      </c>
    </row>
    <row r="889" spans="1:16" x14ac:dyDescent="0.25">
      <c r="A889" s="20" t="s">
        <v>160</v>
      </c>
      <c r="B889" s="20" t="s">
        <v>2210</v>
      </c>
      <c r="C889" s="20" t="s">
        <v>2211</v>
      </c>
      <c r="D889" s="20" t="s">
        <v>2212</v>
      </c>
      <c r="E889" s="20" t="s">
        <v>15</v>
      </c>
      <c r="F889" s="20" t="s">
        <v>16</v>
      </c>
      <c r="G889" s="1" t="s">
        <v>17</v>
      </c>
      <c r="H889" s="2">
        <v>1.1000000000000001</v>
      </c>
      <c r="I889" s="8">
        <v>1</v>
      </c>
      <c r="J889" s="29"/>
      <c r="K889" s="1"/>
      <c r="L889" s="20" t="s">
        <v>4612</v>
      </c>
      <c r="M889" s="2">
        <v>19.044</v>
      </c>
      <c r="N889" s="2">
        <f t="shared" si="29"/>
        <v>19.044</v>
      </c>
      <c r="O889" s="2">
        <f t="shared" si="30"/>
        <v>0.17003571428571429</v>
      </c>
      <c r="P889" s="1" t="s">
        <v>12</v>
      </c>
    </row>
    <row r="890" spans="1:16" x14ac:dyDescent="0.25">
      <c r="A890" s="31" t="s">
        <v>160</v>
      </c>
      <c r="B890" s="31" t="s">
        <v>2213</v>
      </c>
      <c r="C890" s="31" t="s">
        <v>2214</v>
      </c>
      <c r="D890" s="31" t="s">
        <v>2215</v>
      </c>
      <c r="E890" s="31" t="s">
        <v>167</v>
      </c>
      <c r="F890" s="20" t="s">
        <v>130</v>
      </c>
      <c r="G890" s="1" t="s">
        <v>14</v>
      </c>
      <c r="H890" s="2">
        <v>0</v>
      </c>
      <c r="I890" s="8">
        <v>1</v>
      </c>
      <c r="J890" s="34" t="s">
        <v>4434</v>
      </c>
      <c r="K890" s="1"/>
      <c r="L890" s="31"/>
      <c r="M890" s="2"/>
      <c r="N890" s="19">
        <f t="shared" si="29"/>
        <v>0</v>
      </c>
      <c r="O890" s="19">
        <f t="shared" si="30"/>
        <v>0</v>
      </c>
      <c r="P890" s="1" t="s">
        <v>12</v>
      </c>
    </row>
    <row r="891" spans="1:16" x14ac:dyDescent="0.25">
      <c r="A891" s="32"/>
      <c r="B891" s="32"/>
      <c r="C891" s="32"/>
      <c r="D891" s="32"/>
      <c r="E891" s="32"/>
      <c r="F891" s="20" t="s">
        <v>16</v>
      </c>
      <c r="G891" s="1" t="s">
        <v>17</v>
      </c>
      <c r="H891" s="2">
        <v>1.1000000000000001</v>
      </c>
      <c r="I891" s="8">
        <v>2</v>
      </c>
      <c r="J891" s="36"/>
      <c r="K891" s="1">
        <v>953.44</v>
      </c>
      <c r="L891" s="32"/>
      <c r="M891" s="2"/>
      <c r="N891" s="2">
        <f t="shared" si="29"/>
        <v>953.44</v>
      </c>
      <c r="O891" s="2">
        <f t="shared" si="30"/>
        <v>8.5128571428571433</v>
      </c>
      <c r="P891" s="1" t="s">
        <v>116</v>
      </c>
    </row>
    <row r="892" spans="1:16" x14ac:dyDescent="0.25">
      <c r="A892" s="33"/>
      <c r="B892" s="33"/>
      <c r="C892" s="33"/>
      <c r="D892" s="33"/>
      <c r="E892" s="33"/>
      <c r="F892" s="20" t="s">
        <v>16</v>
      </c>
      <c r="G892" s="1" t="s">
        <v>135</v>
      </c>
      <c r="H892" s="2">
        <v>0.1</v>
      </c>
      <c r="I892" s="8">
        <v>1</v>
      </c>
      <c r="J892" s="35"/>
      <c r="K892" s="1"/>
      <c r="L892" s="33"/>
      <c r="M892" s="2"/>
      <c r="N892" s="19">
        <f t="shared" si="29"/>
        <v>0</v>
      </c>
      <c r="O892" s="19">
        <f t="shared" si="30"/>
        <v>0</v>
      </c>
      <c r="P892" s="1" t="s">
        <v>12</v>
      </c>
    </row>
    <row r="893" spans="1:16" x14ac:dyDescent="0.25">
      <c r="A893" s="31" t="s">
        <v>160</v>
      </c>
      <c r="B893" s="31" t="s">
        <v>2216</v>
      </c>
      <c r="C893" s="31" t="s">
        <v>2217</v>
      </c>
      <c r="D893" s="31" t="s">
        <v>2218</v>
      </c>
      <c r="E893" s="31" t="s">
        <v>43</v>
      </c>
      <c r="F893" s="20" t="s">
        <v>16</v>
      </c>
      <c r="G893" s="1" t="s">
        <v>17</v>
      </c>
      <c r="H893" s="2">
        <v>1.1000000000000001</v>
      </c>
      <c r="I893" s="8">
        <v>3</v>
      </c>
      <c r="J893" s="34" t="s">
        <v>4613</v>
      </c>
      <c r="K893" s="1">
        <v>1444.32</v>
      </c>
      <c r="L893" s="20" t="s">
        <v>4190</v>
      </c>
      <c r="M893" s="2">
        <v>61.8</v>
      </c>
      <c r="N893" s="2">
        <f t="shared" si="29"/>
        <v>1506.12</v>
      </c>
      <c r="O893" s="2">
        <f t="shared" si="30"/>
        <v>13.4475</v>
      </c>
      <c r="P893" s="1" t="s">
        <v>34</v>
      </c>
    </row>
    <row r="894" spans="1:16" x14ac:dyDescent="0.25">
      <c r="A894" s="33"/>
      <c r="B894" s="33"/>
      <c r="C894" s="33"/>
      <c r="D894" s="33"/>
      <c r="E894" s="33"/>
      <c r="F894" s="20" t="s">
        <v>16</v>
      </c>
      <c r="G894" s="1" t="s">
        <v>14</v>
      </c>
      <c r="H894" s="2">
        <v>0</v>
      </c>
      <c r="I894" s="8">
        <v>1</v>
      </c>
      <c r="J894" s="35"/>
      <c r="K894" s="1"/>
      <c r="L894" s="20"/>
      <c r="M894" s="2"/>
      <c r="N894" s="19">
        <f t="shared" si="29"/>
        <v>0</v>
      </c>
      <c r="O894" s="19">
        <f t="shared" si="30"/>
        <v>0</v>
      </c>
      <c r="P894" s="1" t="s">
        <v>24</v>
      </c>
    </row>
    <row r="895" spans="1:16" x14ac:dyDescent="0.25">
      <c r="A895" s="31" t="s">
        <v>160</v>
      </c>
      <c r="B895" s="31" t="s">
        <v>2219</v>
      </c>
      <c r="C895" s="31" t="s">
        <v>2220</v>
      </c>
      <c r="D895" s="31" t="s">
        <v>2221</v>
      </c>
      <c r="E895" s="31" t="s">
        <v>43</v>
      </c>
      <c r="F895" s="20" t="s">
        <v>130</v>
      </c>
      <c r="G895" s="1" t="s">
        <v>14</v>
      </c>
      <c r="H895" s="2">
        <v>0</v>
      </c>
      <c r="I895" s="8">
        <v>1</v>
      </c>
      <c r="J895" s="34" t="s">
        <v>4566</v>
      </c>
      <c r="K895" s="1"/>
      <c r="L895" s="31"/>
      <c r="M895" s="2"/>
      <c r="N895" s="19">
        <f t="shared" si="29"/>
        <v>0</v>
      </c>
      <c r="O895" s="19">
        <f t="shared" si="30"/>
        <v>0</v>
      </c>
      <c r="P895" s="1" t="s">
        <v>12</v>
      </c>
    </row>
    <row r="896" spans="1:16" x14ac:dyDescent="0.25">
      <c r="A896" s="32"/>
      <c r="B896" s="32"/>
      <c r="C896" s="32"/>
      <c r="D896" s="32"/>
      <c r="E896" s="32"/>
      <c r="F896" s="20" t="s">
        <v>16</v>
      </c>
      <c r="G896" s="1" t="s">
        <v>17</v>
      </c>
      <c r="H896" s="2">
        <v>1.1000000000000001</v>
      </c>
      <c r="I896" s="8">
        <v>3</v>
      </c>
      <c r="J896" s="36"/>
      <c r="K896" s="1">
        <v>384.68</v>
      </c>
      <c r="L896" s="32"/>
      <c r="M896" s="2"/>
      <c r="N896" s="2">
        <f t="shared" si="29"/>
        <v>384.68</v>
      </c>
      <c r="O896" s="2">
        <f t="shared" si="30"/>
        <v>3.4346428571428573</v>
      </c>
      <c r="P896" s="1" t="s">
        <v>34</v>
      </c>
    </row>
    <row r="897" spans="1:16" x14ac:dyDescent="0.25">
      <c r="A897" s="32"/>
      <c r="B897" s="32"/>
      <c r="C897" s="32"/>
      <c r="D897" s="32"/>
      <c r="E897" s="32"/>
      <c r="F897" s="20" t="s">
        <v>16</v>
      </c>
      <c r="G897" s="1" t="s">
        <v>14</v>
      </c>
      <c r="H897" s="2">
        <v>0</v>
      </c>
      <c r="I897" s="8">
        <v>1</v>
      </c>
      <c r="J897" s="36"/>
      <c r="K897" s="1"/>
      <c r="L897" s="32"/>
      <c r="M897" s="2"/>
      <c r="N897" s="19">
        <f t="shared" si="29"/>
        <v>0</v>
      </c>
      <c r="O897" s="19">
        <f t="shared" si="30"/>
        <v>0</v>
      </c>
      <c r="P897" s="1" t="s">
        <v>24</v>
      </c>
    </row>
    <row r="898" spans="1:16" x14ac:dyDescent="0.25">
      <c r="A898" s="33"/>
      <c r="B898" s="33"/>
      <c r="C898" s="33"/>
      <c r="D898" s="33"/>
      <c r="E898" s="33"/>
      <c r="F898" s="20" t="s">
        <v>16</v>
      </c>
      <c r="G898" s="1" t="s">
        <v>135</v>
      </c>
      <c r="H898" s="2">
        <v>0.1</v>
      </c>
      <c r="I898" s="8">
        <v>1</v>
      </c>
      <c r="J898" s="35"/>
      <c r="K898" s="1"/>
      <c r="L898" s="33"/>
      <c r="M898" s="2"/>
      <c r="N898" s="19">
        <f t="shared" si="29"/>
        <v>0</v>
      </c>
      <c r="O898" s="19">
        <f t="shared" si="30"/>
        <v>0</v>
      </c>
      <c r="P898" s="1" t="s">
        <v>12</v>
      </c>
    </row>
    <row r="899" spans="1:16" x14ac:dyDescent="0.25">
      <c r="A899" s="31" t="s">
        <v>160</v>
      </c>
      <c r="B899" s="31" t="s">
        <v>2222</v>
      </c>
      <c r="C899" s="31" t="s">
        <v>2223</v>
      </c>
      <c r="D899" s="31" t="s">
        <v>2224</v>
      </c>
      <c r="E899" s="31" t="s">
        <v>43</v>
      </c>
      <c r="F899" s="20" t="s">
        <v>130</v>
      </c>
      <c r="G899" s="1" t="s">
        <v>14</v>
      </c>
      <c r="H899" s="2">
        <v>0</v>
      </c>
      <c r="I899" s="8">
        <v>1</v>
      </c>
      <c r="J899" s="34" t="s">
        <v>4434</v>
      </c>
      <c r="K899" s="1"/>
      <c r="L899" s="31"/>
      <c r="M899" s="2"/>
      <c r="N899" s="19">
        <f t="shared" si="29"/>
        <v>0</v>
      </c>
      <c r="O899" s="19">
        <f t="shared" si="30"/>
        <v>0</v>
      </c>
      <c r="P899" s="1" t="s">
        <v>12</v>
      </c>
    </row>
    <row r="900" spans="1:16" x14ac:dyDescent="0.25">
      <c r="A900" s="32"/>
      <c r="B900" s="32"/>
      <c r="C900" s="32"/>
      <c r="D900" s="32"/>
      <c r="E900" s="32"/>
      <c r="F900" s="20" t="s">
        <v>16</v>
      </c>
      <c r="G900" s="1" t="s">
        <v>17</v>
      </c>
      <c r="H900" s="2">
        <v>1.1000000000000001</v>
      </c>
      <c r="I900" s="8">
        <v>3</v>
      </c>
      <c r="J900" s="36"/>
      <c r="K900" s="1">
        <v>1172.92</v>
      </c>
      <c r="L900" s="32"/>
      <c r="M900" s="2"/>
      <c r="N900" s="2">
        <f t="shared" si="29"/>
        <v>1172.92</v>
      </c>
      <c r="O900" s="2">
        <f t="shared" si="30"/>
        <v>10.4725</v>
      </c>
      <c r="P900" s="1" t="s">
        <v>34</v>
      </c>
    </row>
    <row r="901" spans="1:16" x14ac:dyDescent="0.25">
      <c r="A901" s="33"/>
      <c r="B901" s="33"/>
      <c r="C901" s="33"/>
      <c r="D901" s="33"/>
      <c r="E901" s="33"/>
      <c r="F901" s="20" t="s">
        <v>16</v>
      </c>
      <c r="G901" s="1" t="s">
        <v>14</v>
      </c>
      <c r="H901" s="2">
        <v>0</v>
      </c>
      <c r="I901" s="8">
        <v>1</v>
      </c>
      <c r="J901" s="35"/>
      <c r="K901" s="1"/>
      <c r="L901" s="33"/>
      <c r="M901" s="2"/>
      <c r="N901" s="19">
        <f t="shared" si="29"/>
        <v>0</v>
      </c>
      <c r="O901" s="19">
        <f t="shared" si="30"/>
        <v>0</v>
      </c>
      <c r="P901" s="1" t="s">
        <v>24</v>
      </c>
    </row>
    <row r="902" spans="1:16" x14ac:dyDescent="0.25">
      <c r="A902" s="31" t="s">
        <v>160</v>
      </c>
      <c r="B902" s="31" t="s">
        <v>2225</v>
      </c>
      <c r="C902" s="31" t="s">
        <v>2226</v>
      </c>
      <c r="D902" s="31" t="s">
        <v>2227</v>
      </c>
      <c r="E902" s="31" t="s">
        <v>43</v>
      </c>
      <c r="F902" s="20" t="s">
        <v>130</v>
      </c>
      <c r="G902" s="1" t="s">
        <v>14</v>
      </c>
      <c r="H902" s="2">
        <v>0</v>
      </c>
      <c r="I902" s="8">
        <v>1</v>
      </c>
      <c r="J902" s="34" t="s">
        <v>4378</v>
      </c>
      <c r="K902" s="1"/>
      <c r="L902" s="31"/>
      <c r="M902" s="2"/>
      <c r="N902" s="19">
        <f t="shared" si="29"/>
        <v>0</v>
      </c>
      <c r="O902" s="19">
        <f t="shared" si="30"/>
        <v>0</v>
      </c>
      <c r="P902" s="1" t="s">
        <v>12</v>
      </c>
    </row>
    <row r="903" spans="1:16" x14ac:dyDescent="0.25">
      <c r="A903" s="32"/>
      <c r="B903" s="32"/>
      <c r="C903" s="32"/>
      <c r="D903" s="32"/>
      <c r="E903" s="32"/>
      <c r="F903" s="20" t="s">
        <v>16</v>
      </c>
      <c r="G903" s="1" t="s">
        <v>17</v>
      </c>
      <c r="H903" s="2">
        <v>1.1000000000000001</v>
      </c>
      <c r="I903" s="8">
        <v>4</v>
      </c>
      <c r="J903" s="36"/>
      <c r="K903" s="1">
        <v>696.2</v>
      </c>
      <c r="L903" s="32"/>
      <c r="M903" s="2"/>
      <c r="N903" s="2">
        <f t="shared" si="29"/>
        <v>696.2</v>
      </c>
      <c r="O903" s="2">
        <f t="shared" si="30"/>
        <v>6.2160714285714294</v>
      </c>
      <c r="P903" s="1" t="s">
        <v>2228</v>
      </c>
    </row>
    <row r="904" spans="1:16" x14ac:dyDescent="0.25">
      <c r="A904" s="33"/>
      <c r="B904" s="33"/>
      <c r="C904" s="33"/>
      <c r="D904" s="33"/>
      <c r="E904" s="33"/>
      <c r="F904" s="20" t="s">
        <v>16</v>
      </c>
      <c r="G904" s="1" t="s">
        <v>14</v>
      </c>
      <c r="H904" s="2">
        <v>0</v>
      </c>
      <c r="I904" s="8">
        <v>1</v>
      </c>
      <c r="J904" s="35"/>
      <c r="K904" s="1"/>
      <c r="L904" s="33"/>
      <c r="M904" s="2"/>
      <c r="N904" s="19">
        <f t="shared" si="29"/>
        <v>0</v>
      </c>
      <c r="O904" s="19">
        <f t="shared" si="30"/>
        <v>0</v>
      </c>
      <c r="P904" s="1" t="s">
        <v>24</v>
      </c>
    </row>
    <row r="905" spans="1:16" x14ac:dyDescent="0.25">
      <c r="A905" s="20" t="s">
        <v>160</v>
      </c>
      <c r="B905" s="20" t="s">
        <v>2229</v>
      </c>
      <c r="C905" s="20" t="s">
        <v>2230</v>
      </c>
      <c r="D905" s="20" t="s">
        <v>2231</v>
      </c>
      <c r="E905" s="20" t="s">
        <v>15</v>
      </c>
      <c r="F905" s="20" t="s">
        <v>16</v>
      </c>
      <c r="G905" s="1" t="s">
        <v>95</v>
      </c>
      <c r="H905" s="2">
        <v>0.77</v>
      </c>
      <c r="I905" s="8">
        <v>1</v>
      </c>
      <c r="J905" s="29"/>
      <c r="K905" s="1"/>
      <c r="L905" s="20" t="s">
        <v>4379</v>
      </c>
      <c r="M905" s="2">
        <v>265.452</v>
      </c>
      <c r="N905" s="2">
        <f t="shared" si="29"/>
        <v>265.452</v>
      </c>
      <c r="O905" s="2">
        <f t="shared" si="30"/>
        <v>2.370107142857143</v>
      </c>
      <c r="P905" s="1" t="s">
        <v>170</v>
      </c>
    </row>
    <row r="906" spans="1:16" x14ac:dyDescent="0.25">
      <c r="A906" s="20" t="s">
        <v>160</v>
      </c>
      <c r="B906" s="20" t="s">
        <v>2232</v>
      </c>
      <c r="C906" s="20" t="s">
        <v>2233</v>
      </c>
      <c r="D906" s="20" t="s">
        <v>2234</v>
      </c>
      <c r="E906" s="20" t="s">
        <v>15</v>
      </c>
      <c r="F906" s="20" t="s">
        <v>16</v>
      </c>
      <c r="G906" s="1" t="s">
        <v>17</v>
      </c>
      <c r="H906" s="2">
        <v>1.1000000000000001</v>
      </c>
      <c r="I906" s="8">
        <v>1</v>
      </c>
      <c r="J906" s="29"/>
      <c r="K906" s="1"/>
      <c r="L906" s="20" t="s">
        <v>4327</v>
      </c>
      <c r="M906" s="2">
        <v>265.09199999999998</v>
      </c>
      <c r="N906" s="2">
        <f t="shared" si="29"/>
        <v>265.09199999999998</v>
      </c>
      <c r="O906" s="2">
        <f t="shared" si="30"/>
        <v>2.3668928571428571</v>
      </c>
      <c r="P906" s="1" t="s">
        <v>38</v>
      </c>
    </row>
    <row r="907" spans="1:16" x14ac:dyDescent="0.25">
      <c r="A907" s="31" t="s">
        <v>160</v>
      </c>
      <c r="B907" s="31" t="s">
        <v>2235</v>
      </c>
      <c r="C907" s="31" t="s">
        <v>2236</v>
      </c>
      <c r="D907" s="31" t="s">
        <v>2237</v>
      </c>
      <c r="E907" s="31" t="s">
        <v>15</v>
      </c>
      <c r="F907" s="20" t="s">
        <v>16</v>
      </c>
      <c r="G907" s="1" t="s">
        <v>17</v>
      </c>
      <c r="H907" s="2">
        <v>1.1000000000000001</v>
      </c>
      <c r="I907" s="8">
        <v>3</v>
      </c>
      <c r="J907" s="34"/>
      <c r="K907" s="1"/>
      <c r="L907" s="31" t="s">
        <v>4614</v>
      </c>
      <c r="M907" s="2">
        <v>1017.228</v>
      </c>
      <c r="N907" s="2">
        <f t="shared" si="29"/>
        <v>1017.228</v>
      </c>
      <c r="O907" s="2">
        <f t="shared" si="30"/>
        <v>9.0823928571428567</v>
      </c>
      <c r="P907" s="1" t="s">
        <v>34</v>
      </c>
    </row>
    <row r="908" spans="1:16" x14ac:dyDescent="0.25">
      <c r="A908" s="33"/>
      <c r="B908" s="33"/>
      <c r="C908" s="33"/>
      <c r="D908" s="33"/>
      <c r="E908" s="33"/>
      <c r="F908" s="20" t="s">
        <v>16</v>
      </c>
      <c r="G908" s="1" t="s">
        <v>14</v>
      </c>
      <c r="H908" s="2">
        <v>0</v>
      </c>
      <c r="I908" s="8">
        <v>1</v>
      </c>
      <c r="J908" s="35"/>
      <c r="K908" s="1"/>
      <c r="L908" s="33"/>
      <c r="M908" s="2">
        <v>0</v>
      </c>
      <c r="N908" s="19">
        <f t="shared" si="29"/>
        <v>0</v>
      </c>
      <c r="O908" s="19">
        <f t="shared" si="30"/>
        <v>0</v>
      </c>
      <c r="P908" s="1" t="s">
        <v>24</v>
      </c>
    </row>
    <row r="909" spans="1:16" x14ac:dyDescent="0.25">
      <c r="A909" s="31" t="s">
        <v>160</v>
      </c>
      <c r="B909" s="31" t="s">
        <v>2238</v>
      </c>
      <c r="C909" s="31" t="s">
        <v>2239</v>
      </c>
      <c r="D909" s="31" t="s">
        <v>2240</v>
      </c>
      <c r="E909" s="31" t="s">
        <v>15</v>
      </c>
      <c r="F909" s="20" t="s">
        <v>16</v>
      </c>
      <c r="G909" s="1" t="s">
        <v>17</v>
      </c>
      <c r="H909" s="2">
        <v>1.1000000000000001</v>
      </c>
      <c r="I909" s="8">
        <v>1</v>
      </c>
      <c r="J909" s="34"/>
      <c r="K909" s="1"/>
      <c r="L909" s="31" t="s">
        <v>4614</v>
      </c>
      <c r="M909" s="2">
        <v>0</v>
      </c>
      <c r="N909" s="19">
        <f t="shared" si="29"/>
        <v>0</v>
      </c>
      <c r="O909" s="19">
        <f t="shared" si="30"/>
        <v>0</v>
      </c>
      <c r="P909" s="1" t="s">
        <v>99</v>
      </c>
    </row>
    <row r="910" spans="1:16" x14ac:dyDescent="0.25">
      <c r="A910" s="33"/>
      <c r="B910" s="33"/>
      <c r="C910" s="33"/>
      <c r="D910" s="33"/>
      <c r="E910" s="33"/>
      <c r="F910" s="20" t="s">
        <v>16</v>
      </c>
      <c r="G910" s="1" t="s">
        <v>14</v>
      </c>
      <c r="H910" s="2">
        <v>0</v>
      </c>
      <c r="I910" s="8">
        <v>0</v>
      </c>
      <c r="J910" s="35"/>
      <c r="K910" s="1"/>
      <c r="L910" s="33"/>
      <c r="M910" s="2">
        <v>0</v>
      </c>
      <c r="N910" s="19">
        <f t="shared" si="29"/>
        <v>0</v>
      </c>
      <c r="O910" s="19">
        <f t="shared" si="30"/>
        <v>0</v>
      </c>
      <c r="P910" s="1" t="s">
        <v>10</v>
      </c>
    </row>
    <row r="911" spans="1:16" x14ac:dyDescent="0.25">
      <c r="A911" s="20" t="s">
        <v>160</v>
      </c>
      <c r="B911" s="20" t="s">
        <v>2247</v>
      </c>
      <c r="C911" s="20" t="s">
        <v>2248</v>
      </c>
      <c r="D911" s="20" t="s">
        <v>2249</v>
      </c>
      <c r="E911" s="20" t="s">
        <v>15</v>
      </c>
      <c r="F911" s="20" t="s">
        <v>16</v>
      </c>
      <c r="G911" s="1" t="s">
        <v>17</v>
      </c>
      <c r="H911" s="2">
        <v>1.1000000000000001</v>
      </c>
      <c r="I911" s="8">
        <v>1</v>
      </c>
      <c r="J911" s="29"/>
      <c r="K911" s="1"/>
      <c r="L911" s="20" t="s">
        <v>4616</v>
      </c>
      <c r="M911" s="2">
        <v>139.17599999999999</v>
      </c>
      <c r="N911" s="2">
        <f t="shared" si="29"/>
        <v>139.17599999999999</v>
      </c>
      <c r="O911" s="2">
        <f t="shared" si="30"/>
        <v>1.2426428571428569</v>
      </c>
      <c r="P911" s="1" t="s">
        <v>72</v>
      </c>
    </row>
    <row r="912" spans="1:16" x14ac:dyDescent="0.25">
      <c r="A912" s="31" t="s">
        <v>160</v>
      </c>
      <c r="B912" s="31" t="s">
        <v>2256</v>
      </c>
      <c r="C912" s="31" t="s">
        <v>2257</v>
      </c>
      <c r="D912" s="31" t="s">
        <v>2258</v>
      </c>
      <c r="E912" s="31" t="s">
        <v>167</v>
      </c>
      <c r="F912" s="20" t="s">
        <v>16</v>
      </c>
      <c r="G912" s="1" t="s">
        <v>17</v>
      </c>
      <c r="H912" s="2">
        <v>1.1000000000000001</v>
      </c>
      <c r="I912" s="8">
        <v>2</v>
      </c>
      <c r="J912" s="34" t="s">
        <v>4434</v>
      </c>
      <c r="K912" s="1">
        <v>856.68</v>
      </c>
      <c r="L912" s="20" t="s">
        <v>4191</v>
      </c>
      <c r="M912" s="2">
        <v>39.204000000000001</v>
      </c>
      <c r="N912" s="2">
        <f t="shared" si="29"/>
        <v>895.8839999999999</v>
      </c>
      <c r="O912" s="2">
        <f t="shared" si="30"/>
        <v>7.9989642857142851</v>
      </c>
      <c r="P912" s="1" t="s">
        <v>116</v>
      </c>
    </row>
    <row r="913" spans="1:16" x14ac:dyDescent="0.25">
      <c r="A913" s="33"/>
      <c r="B913" s="33"/>
      <c r="C913" s="33"/>
      <c r="D913" s="33"/>
      <c r="E913" s="33"/>
      <c r="F913" s="20" t="s">
        <v>16</v>
      </c>
      <c r="G913" s="1" t="s">
        <v>14</v>
      </c>
      <c r="H913" s="2">
        <v>0</v>
      </c>
      <c r="I913" s="8">
        <v>0</v>
      </c>
      <c r="J913" s="35"/>
      <c r="K913" s="1"/>
      <c r="L913" s="20"/>
      <c r="M913" s="2"/>
      <c r="N913" s="19">
        <f t="shared" si="29"/>
        <v>0</v>
      </c>
      <c r="O913" s="19">
        <f t="shared" si="30"/>
        <v>0</v>
      </c>
      <c r="P913" s="1" t="s">
        <v>10</v>
      </c>
    </row>
    <row r="914" spans="1:16" x14ac:dyDescent="0.25">
      <c r="A914" s="31" t="s">
        <v>160</v>
      </c>
      <c r="B914" s="31" t="s">
        <v>2259</v>
      </c>
      <c r="C914" s="31" t="s">
        <v>2260</v>
      </c>
      <c r="D914" s="31" t="s">
        <v>2261</v>
      </c>
      <c r="E914" s="31" t="s">
        <v>167</v>
      </c>
      <c r="F914" s="20" t="s">
        <v>130</v>
      </c>
      <c r="G914" s="1" t="s">
        <v>14</v>
      </c>
      <c r="H914" s="2">
        <v>0</v>
      </c>
      <c r="I914" s="8">
        <v>1</v>
      </c>
      <c r="J914" s="34" t="s">
        <v>4434</v>
      </c>
      <c r="K914" s="1"/>
      <c r="L914" s="20" t="s">
        <v>4192</v>
      </c>
      <c r="M914" s="2">
        <v>29.123999999999999</v>
      </c>
      <c r="N914" s="2">
        <f t="shared" si="29"/>
        <v>29.123999999999999</v>
      </c>
      <c r="O914" s="2">
        <f t="shared" si="30"/>
        <v>0.26003571428571426</v>
      </c>
      <c r="P914" s="1" t="s">
        <v>12</v>
      </c>
    </row>
    <row r="915" spans="1:16" x14ac:dyDescent="0.25">
      <c r="A915" s="32"/>
      <c r="B915" s="32"/>
      <c r="C915" s="32"/>
      <c r="D915" s="32"/>
      <c r="E915" s="32"/>
      <c r="F915" s="20" t="s">
        <v>16</v>
      </c>
      <c r="G915" s="1" t="s">
        <v>17</v>
      </c>
      <c r="H915" s="2">
        <v>1.1000000000000001</v>
      </c>
      <c r="I915" s="8">
        <v>2</v>
      </c>
      <c r="J915" s="36"/>
      <c r="K915" s="1">
        <v>814.2</v>
      </c>
      <c r="L915" s="20" t="s">
        <v>4193</v>
      </c>
      <c r="M915" s="2">
        <v>1.5</v>
      </c>
      <c r="N915" s="2">
        <f t="shared" si="29"/>
        <v>815.7</v>
      </c>
      <c r="O915" s="2">
        <f t="shared" si="30"/>
        <v>7.2830357142857149</v>
      </c>
      <c r="P915" s="1" t="s">
        <v>116</v>
      </c>
    </row>
    <row r="916" spans="1:16" x14ac:dyDescent="0.25">
      <c r="A916" s="32"/>
      <c r="B916" s="32"/>
      <c r="C916" s="32"/>
      <c r="D916" s="32"/>
      <c r="E916" s="32"/>
      <c r="F916" s="20" t="s">
        <v>16</v>
      </c>
      <c r="G916" s="1" t="s">
        <v>14</v>
      </c>
      <c r="H916" s="2">
        <v>0</v>
      </c>
      <c r="I916" s="8">
        <v>0</v>
      </c>
      <c r="J916" s="36"/>
      <c r="K916" s="1"/>
      <c r="L916" s="20" t="s">
        <v>4195</v>
      </c>
      <c r="M916" s="2">
        <v>32.472000000000001</v>
      </c>
      <c r="N916" s="2">
        <f t="shared" si="29"/>
        <v>32.472000000000001</v>
      </c>
      <c r="O916" s="2">
        <f t="shared" si="30"/>
        <v>0.28992857142857142</v>
      </c>
      <c r="P916" s="1" t="s">
        <v>10</v>
      </c>
    </row>
    <row r="917" spans="1:16" x14ac:dyDescent="0.25">
      <c r="A917" s="33"/>
      <c r="B917" s="33"/>
      <c r="C917" s="33"/>
      <c r="D917" s="33"/>
      <c r="E917" s="33"/>
      <c r="F917" s="20" t="s">
        <v>16</v>
      </c>
      <c r="G917" s="1" t="s">
        <v>135</v>
      </c>
      <c r="H917" s="2">
        <v>0.1</v>
      </c>
      <c r="I917" s="8">
        <v>1</v>
      </c>
      <c r="J917" s="35"/>
      <c r="K917" s="1"/>
      <c r="L917" s="20" t="s">
        <v>4196</v>
      </c>
      <c r="M917" s="2">
        <v>38.28</v>
      </c>
      <c r="N917" s="2">
        <f t="shared" si="29"/>
        <v>38.28</v>
      </c>
      <c r="O917" s="2">
        <f t="shared" si="30"/>
        <v>0.3417857142857143</v>
      </c>
      <c r="P917" s="1" t="s">
        <v>12</v>
      </c>
    </row>
    <row r="918" spans="1:16" x14ac:dyDescent="0.25">
      <c r="A918" s="31" t="s">
        <v>160</v>
      </c>
      <c r="B918" s="31" t="s">
        <v>2262</v>
      </c>
      <c r="C918" s="31" t="s">
        <v>2263</v>
      </c>
      <c r="D918" s="31" t="s">
        <v>2264</v>
      </c>
      <c r="E918" s="31" t="s">
        <v>43</v>
      </c>
      <c r="F918" s="20" t="s">
        <v>16</v>
      </c>
      <c r="G918" s="1" t="s">
        <v>17</v>
      </c>
      <c r="H918" s="2">
        <v>1.1000000000000001</v>
      </c>
      <c r="I918" s="8">
        <v>5</v>
      </c>
      <c r="J918" s="34" t="s">
        <v>4434</v>
      </c>
      <c r="K918" s="1">
        <v>1538.72</v>
      </c>
      <c r="L918" s="31"/>
      <c r="M918" s="2"/>
      <c r="N918" s="2">
        <f t="shared" si="29"/>
        <v>1538.72</v>
      </c>
      <c r="O918" s="2">
        <f t="shared" si="30"/>
        <v>13.738571428571429</v>
      </c>
      <c r="P918" s="1" t="s">
        <v>153</v>
      </c>
    </row>
    <row r="919" spans="1:16" x14ac:dyDescent="0.25">
      <c r="A919" s="32"/>
      <c r="B919" s="32"/>
      <c r="C919" s="32"/>
      <c r="D919" s="32"/>
      <c r="E919" s="32"/>
      <c r="F919" s="20" t="s">
        <v>16</v>
      </c>
      <c r="G919" s="1" t="s">
        <v>14</v>
      </c>
      <c r="H919" s="2">
        <v>0</v>
      </c>
      <c r="I919" s="8">
        <v>1</v>
      </c>
      <c r="J919" s="36"/>
      <c r="K919" s="1"/>
      <c r="L919" s="32"/>
      <c r="M919" s="2"/>
      <c r="N919" s="19">
        <f t="shared" si="29"/>
        <v>0</v>
      </c>
      <c r="O919" s="19">
        <f t="shared" si="30"/>
        <v>0</v>
      </c>
      <c r="P919" s="1" t="s">
        <v>24</v>
      </c>
    </row>
    <row r="920" spans="1:16" x14ac:dyDescent="0.25">
      <c r="A920" s="33"/>
      <c r="B920" s="33"/>
      <c r="C920" s="33"/>
      <c r="D920" s="33"/>
      <c r="E920" s="33"/>
      <c r="F920" s="20" t="s">
        <v>16</v>
      </c>
      <c r="G920" s="1" t="s">
        <v>135</v>
      </c>
      <c r="H920" s="2">
        <v>0.1</v>
      </c>
      <c r="I920" s="8">
        <v>1</v>
      </c>
      <c r="J920" s="35"/>
      <c r="K920" s="1"/>
      <c r="L920" s="33"/>
      <c r="M920" s="2"/>
      <c r="N920" s="19">
        <f t="shared" si="29"/>
        <v>0</v>
      </c>
      <c r="O920" s="19">
        <f t="shared" si="30"/>
        <v>0</v>
      </c>
      <c r="P920" s="1" t="s">
        <v>12</v>
      </c>
    </row>
    <row r="921" spans="1:16" x14ac:dyDescent="0.25">
      <c r="A921" s="31" t="s">
        <v>160</v>
      </c>
      <c r="B921" s="31" t="s">
        <v>2265</v>
      </c>
      <c r="C921" s="31" t="s">
        <v>2266</v>
      </c>
      <c r="D921" s="31" t="s">
        <v>2267</v>
      </c>
      <c r="E921" s="31" t="s">
        <v>43</v>
      </c>
      <c r="F921" s="20" t="s">
        <v>16</v>
      </c>
      <c r="G921" s="1" t="s">
        <v>17</v>
      </c>
      <c r="H921" s="2">
        <v>1.1000000000000001</v>
      </c>
      <c r="I921" s="8">
        <v>2</v>
      </c>
      <c r="J921" s="34" t="s">
        <v>4380</v>
      </c>
      <c r="K921" s="1">
        <v>613.6</v>
      </c>
      <c r="L921" s="31"/>
      <c r="M921" s="2"/>
      <c r="N921" s="2">
        <f t="shared" si="29"/>
        <v>613.6</v>
      </c>
      <c r="O921" s="2">
        <f t="shared" si="30"/>
        <v>5.4785714285714286</v>
      </c>
      <c r="P921" s="1" t="s">
        <v>116</v>
      </c>
    </row>
    <row r="922" spans="1:16" x14ac:dyDescent="0.25">
      <c r="A922" s="33"/>
      <c r="B922" s="33"/>
      <c r="C922" s="33"/>
      <c r="D922" s="33"/>
      <c r="E922" s="33"/>
      <c r="F922" s="20" t="s">
        <v>16</v>
      </c>
      <c r="G922" s="1" t="s">
        <v>14</v>
      </c>
      <c r="H922" s="2">
        <v>0</v>
      </c>
      <c r="I922" s="8">
        <v>1</v>
      </c>
      <c r="J922" s="35"/>
      <c r="K922" s="1"/>
      <c r="L922" s="33"/>
      <c r="M922" s="2"/>
      <c r="N922" s="19">
        <f t="shared" si="29"/>
        <v>0</v>
      </c>
      <c r="O922" s="19">
        <f t="shared" si="30"/>
        <v>0</v>
      </c>
      <c r="P922" s="1" t="s">
        <v>24</v>
      </c>
    </row>
    <row r="923" spans="1:16" x14ac:dyDescent="0.25">
      <c r="A923" s="20" t="s">
        <v>160</v>
      </c>
      <c r="B923" s="20" t="s">
        <v>2268</v>
      </c>
      <c r="C923" s="20" t="s">
        <v>2269</v>
      </c>
      <c r="D923" s="20" t="s">
        <v>2270</v>
      </c>
      <c r="E923" s="20" t="s">
        <v>15</v>
      </c>
      <c r="F923" s="20" t="s">
        <v>16</v>
      </c>
      <c r="G923" s="1" t="s">
        <v>17</v>
      </c>
      <c r="H923" s="2">
        <v>1.1000000000000001</v>
      </c>
      <c r="I923" s="8">
        <v>1</v>
      </c>
      <c r="J923" s="29"/>
      <c r="K923" s="1"/>
      <c r="L923" s="20" t="s">
        <v>4468</v>
      </c>
      <c r="M923" s="2">
        <v>17.603999999999999</v>
      </c>
      <c r="N923" s="2">
        <f t="shared" si="29"/>
        <v>17.603999999999999</v>
      </c>
      <c r="O923" s="2">
        <f t="shared" si="30"/>
        <v>0.15717857142857142</v>
      </c>
      <c r="P923" s="1" t="s">
        <v>12</v>
      </c>
    </row>
    <row r="924" spans="1:16" x14ac:dyDescent="0.25">
      <c r="A924" s="31" t="s">
        <v>160</v>
      </c>
      <c r="B924" s="31" t="s">
        <v>2274</v>
      </c>
      <c r="C924" s="31" t="s">
        <v>2275</v>
      </c>
      <c r="D924" s="31" t="s">
        <v>2276</v>
      </c>
      <c r="E924" s="31" t="s">
        <v>43</v>
      </c>
      <c r="F924" s="20" t="s">
        <v>16</v>
      </c>
      <c r="G924" s="1" t="s">
        <v>17</v>
      </c>
      <c r="H924" s="2">
        <v>1.1000000000000001</v>
      </c>
      <c r="I924" s="8">
        <v>3</v>
      </c>
      <c r="J924" s="34" t="s">
        <v>4434</v>
      </c>
      <c r="K924" s="1">
        <v>1404.2</v>
      </c>
      <c r="L924" s="31"/>
      <c r="M924" s="2"/>
      <c r="N924" s="2">
        <f t="shared" si="29"/>
        <v>1404.2</v>
      </c>
      <c r="O924" s="2">
        <f t="shared" si="30"/>
        <v>12.5375</v>
      </c>
      <c r="P924" s="1" t="s">
        <v>34</v>
      </c>
    </row>
    <row r="925" spans="1:16" x14ac:dyDescent="0.25">
      <c r="A925" s="32"/>
      <c r="B925" s="32"/>
      <c r="C925" s="32"/>
      <c r="D925" s="32"/>
      <c r="E925" s="32"/>
      <c r="F925" s="20" t="s">
        <v>16</v>
      </c>
      <c r="G925" s="1" t="s">
        <v>14</v>
      </c>
      <c r="H925" s="2">
        <v>0</v>
      </c>
      <c r="I925" s="8">
        <v>1</v>
      </c>
      <c r="J925" s="36"/>
      <c r="K925" s="1"/>
      <c r="L925" s="32"/>
      <c r="M925" s="2"/>
      <c r="N925" s="19">
        <f t="shared" si="29"/>
        <v>0</v>
      </c>
      <c r="O925" s="19">
        <f t="shared" si="30"/>
        <v>0</v>
      </c>
      <c r="P925" s="1" t="s">
        <v>24</v>
      </c>
    </row>
    <row r="926" spans="1:16" x14ac:dyDescent="0.25">
      <c r="A926" s="33"/>
      <c r="B926" s="33"/>
      <c r="C926" s="33"/>
      <c r="D926" s="33"/>
      <c r="E926" s="33"/>
      <c r="F926" s="20" t="s">
        <v>16</v>
      </c>
      <c r="G926" s="1" t="s">
        <v>135</v>
      </c>
      <c r="H926" s="2">
        <v>0.1</v>
      </c>
      <c r="I926" s="8">
        <v>1</v>
      </c>
      <c r="J926" s="35"/>
      <c r="K926" s="1"/>
      <c r="L926" s="33"/>
      <c r="M926" s="2"/>
      <c r="N926" s="19">
        <f t="shared" si="29"/>
        <v>0</v>
      </c>
      <c r="O926" s="19">
        <f t="shared" si="30"/>
        <v>0</v>
      </c>
      <c r="P926" s="1" t="s">
        <v>12</v>
      </c>
    </row>
    <row r="927" spans="1:16" x14ac:dyDescent="0.25">
      <c r="A927" s="20" t="s">
        <v>160</v>
      </c>
      <c r="B927" s="20" t="s">
        <v>2277</v>
      </c>
      <c r="C927" s="20" t="s">
        <v>2278</v>
      </c>
      <c r="D927" s="20" t="s">
        <v>2279</v>
      </c>
      <c r="E927" s="20" t="s">
        <v>15</v>
      </c>
      <c r="F927" s="20" t="s">
        <v>16</v>
      </c>
      <c r="G927" s="1" t="s">
        <v>17</v>
      </c>
      <c r="H927" s="2">
        <v>1.1000000000000001</v>
      </c>
      <c r="I927" s="8">
        <v>1</v>
      </c>
      <c r="J927" s="29"/>
      <c r="K927" s="1"/>
      <c r="L927" s="20" t="s">
        <v>4619</v>
      </c>
      <c r="M927" s="2">
        <v>195.92400000000001</v>
      </c>
      <c r="N927" s="2">
        <f t="shared" si="29"/>
        <v>195.92400000000001</v>
      </c>
      <c r="O927" s="2">
        <f t="shared" si="30"/>
        <v>1.7493214285714287</v>
      </c>
      <c r="P927" s="1" t="s">
        <v>44</v>
      </c>
    </row>
    <row r="928" spans="1:16" x14ac:dyDescent="0.25">
      <c r="A928" s="20" t="s">
        <v>160</v>
      </c>
      <c r="B928" s="20" t="s">
        <v>2280</v>
      </c>
      <c r="C928" s="20" t="s">
        <v>2281</v>
      </c>
      <c r="D928" s="20" t="s">
        <v>2282</v>
      </c>
      <c r="E928" s="20" t="s">
        <v>15</v>
      </c>
      <c r="F928" s="20" t="s">
        <v>16</v>
      </c>
      <c r="G928" s="1" t="s">
        <v>98</v>
      </c>
      <c r="H928" s="2">
        <v>0.66</v>
      </c>
      <c r="I928" s="8">
        <v>2</v>
      </c>
      <c r="J928" s="29"/>
      <c r="K928" s="1"/>
      <c r="L928" s="20" t="s">
        <v>4327</v>
      </c>
      <c r="M928" s="2">
        <v>265.09199999999998</v>
      </c>
      <c r="N928" s="2">
        <f t="shared" si="29"/>
        <v>265.09199999999998</v>
      </c>
      <c r="O928" s="2">
        <f t="shared" si="30"/>
        <v>2.3668928571428571</v>
      </c>
      <c r="P928" s="1" t="s">
        <v>87</v>
      </c>
    </row>
    <row r="929" spans="1:16" x14ac:dyDescent="0.25">
      <c r="A929" s="20" t="s">
        <v>160</v>
      </c>
      <c r="B929" s="20" t="s">
        <v>2283</v>
      </c>
      <c r="C929" s="20" t="s">
        <v>2284</v>
      </c>
      <c r="D929" s="20" t="s">
        <v>2285</v>
      </c>
      <c r="E929" s="20" t="s">
        <v>28</v>
      </c>
      <c r="F929" s="20" t="s">
        <v>16</v>
      </c>
      <c r="G929" s="1" t="s">
        <v>17</v>
      </c>
      <c r="H929" s="2">
        <v>1.1000000000000001</v>
      </c>
      <c r="I929" s="8">
        <v>2</v>
      </c>
      <c r="J929" s="29" t="s">
        <v>4423</v>
      </c>
      <c r="K929" s="1">
        <v>901.77</v>
      </c>
      <c r="L929" s="20"/>
      <c r="M929" s="2"/>
      <c r="N929" s="2">
        <f t="shared" si="29"/>
        <v>901.77</v>
      </c>
      <c r="O929" s="2">
        <f t="shared" si="30"/>
        <v>8.0515178571428567</v>
      </c>
      <c r="P929" s="1" t="s">
        <v>18</v>
      </c>
    </row>
    <row r="930" spans="1:16" x14ac:dyDescent="0.25">
      <c r="A930" s="31" t="s">
        <v>160</v>
      </c>
      <c r="B930" s="31" t="s">
        <v>2286</v>
      </c>
      <c r="C930" s="31" t="s">
        <v>2287</v>
      </c>
      <c r="D930" s="31" t="s">
        <v>2288</v>
      </c>
      <c r="E930" s="31" t="s">
        <v>43</v>
      </c>
      <c r="F930" s="20" t="s">
        <v>130</v>
      </c>
      <c r="G930" s="1" t="s">
        <v>14</v>
      </c>
      <c r="H930" s="2">
        <v>0</v>
      </c>
      <c r="I930" s="8">
        <v>1</v>
      </c>
      <c r="J930" s="34" t="s">
        <v>4434</v>
      </c>
      <c r="K930" s="1"/>
      <c r="L930" s="31"/>
      <c r="M930" s="2"/>
      <c r="N930" s="19">
        <f t="shared" si="29"/>
        <v>0</v>
      </c>
      <c r="O930" s="19">
        <f t="shared" si="30"/>
        <v>0</v>
      </c>
      <c r="P930" s="1" t="s">
        <v>12</v>
      </c>
    </row>
    <row r="931" spans="1:16" x14ac:dyDescent="0.25">
      <c r="A931" s="32"/>
      <c r="B931" s="32"/>
      <c r="C931" s="32"/>
      <c r="D931" s="32"/>
      <c r="E931" s="32"/>
      <c r="F931" s="20" t="s">
        <v>16</v>
      </c>
      <c r="G931" s="1" t="s">
        <v>17</v>
      </c>
      <c r="H931" s="2">
        <v>1.1000000000000001</v>
      </c>
      <c r="I931" s="8">
        <v>4</v>
      </c>
      <c r="J931" s="36"/>
      <c r="K931" s="1">
        <v>1857.32</v>
      </c>
      <c r="L931" s="32"/>
      <c r="M931" s="2"/>
      <c r="N931" s="2">
        <f t="shared" si="29"/>
        <v>1857.32</v>
      </c>
      <c r="O931" s="2">
        <f t="shared" si="30"/>
        <v>16.583214285714284</v>
      </c>
      <c r="P931" s="1" t="s">
        <v>118</v>
      </c>
    </row>
    <row r="932" spans="1:16" x14ac:dyDescent="0.25">
      <c r="A932" s="32"/>
      <c r="B932" s="32"/>
      <c r="C932" s="32"/>
      <c r="D932" s="32"/>
      <c r="E932" s="32"/>
      <c r="F932" s="20" t="s">
        <v>16</v>
      </c>
      <c r="G932" s="1" t="s">
        <v>14</v>
      </c>
      <c r="H932" s="2">
        <v>0</v>
      </c>
      <c r="I932" s="8">
        <v>1</v>
      </c>
      <c r="J932" s="36"/>
      <c r="K932" s="1"/>
      <c r="L932" s="32"/>
      <c r="M932" s="2"/>
      <c r="N932" s="19">
        <f t="shared" si="29"/>
        <v>0</v>
      </c>
      <c r="O932" s="19">
        <f t="shared" si="30"/>
        <v>0</v>
      </c>
      <c r="P932" s="1" t="s">
        <v>12</v>
      </c>
    </row>
    <row r="933" spans="1:16" x14ac:dyDescent="0.25">
      <c r="A933" s="33"/>
      <c r="B933" s="33"/>
      <c r="C933" s="33"/>
      <c r="D933" s="33"/>
      <c r="E933" s="33"/>
      <c r="F933" s="20" t="s">
        <v>16</v>
      </c>
      <c r="G933" s="1" t="s">
        <v>135</v>
      </c>
      <c r="H933" s="2">
        <v>0.1</v>
      </c>
      <c r="I933" s="8">
        <v>1</v>
      </c>
      <c r="J933" s="35"/>
      <c r="K933" s="1"/>
      <c r="L933" s="33"/>
      <c r="M933" s="2"/>
      <c r="N933" s="19">
        <f t="shared" si="29"/>
        <v>0</v>
      </c>
      <c r="O933" s="19">
        <f t="shared" si="30"/>
        <v>0</v>
      </c>
      <c r="P933" s="1" t="s">
        <v>12</v>
      </c>
    </row>
    <row r="934" spans="1:16" x14ac:dyDescent="0.25">
      <c r="A934" s="20" t="s">
        <v>160</v>
      </c>
      <c r="B934" s="20" t="s">
        <v>2289</v>
      </c>
      <c r="C934" s="20" t="s">
        <v>2290</v>
      </c>
      <c r="D934" s="20" t="s">
        <v>2291</v>
      </c>
      <c r="E934" s="20" t="s">
        <v>15</v>
      </c>
      <c r="F934" s="20" t="s">
        <v>16</v>
      </c>
      <c r="G934" s="1" t="s">
        <v>17</v>
      </c>
      <c r="H934" s="2">
        <v>1.1000000000000001</v>
      </c>
      <c r="I934" s="8">
        <v>2</v>
      </c>
      <c r="J934" s="29"/>
      <c r="K934" s="1"/>
      <c r="L934" s="20" t="s">
        <v>4620</v>
      </c>
      <c r="M934" s="2">
        <v>303</v>
      </c>
      <c r="N934" s="2">
        <f t="shared" si="29"/>
        <v>303</v>
      </c>
      <c r="O934" s="2">
        <f t="shared" si="30"/>
        <v>2.7053571428571428</v>
      </c>
      <c r="P934" s="1" t="s">
        <v>32</v>
      </c>
    </row>
    <row r="935" spans="1:16" x14ac:dyDescent="0.25">
      <c r="A935" s="31" t="s">
        <v>160</v>
      </c>
      <c r="B935" s="31" t="s">
        <v>2295</v>
      </c>
      <c r="C935" s="31" t="s">
        <v>2296</v>
      </c>
      <c r="D935" s="31" t="s">
        <v>2297</v>
      </c>
      <c r="E935" s="31" t="s">
        <v>28</v>
      </c>
      <c r="F935" s="20" t="s">
        <v>16</v>
      </c>
      <c r="G935" s="1" t="s">
        <v>17</v>
      </c>
      <c r="H935" s="2">
        <v>1.1000000000000001</v>
      </c>
      <c r="I935" s="8">
        <v>2</v>
      </c>
      <c r="J935" s="34" t="s">
        <v>4423</v>
      </c>
      <c r="K935" s="1">
        <v>901.77</v>
      </c>
      <c r="L935" s="31"/>
      <c r="M935" s="2"/>
      <c r="N935" s="2">
        <f t="shared" si="29"/>
        <v>901.77</v>
      </c>
      <c r="O935" s="2">
        <f t="shared" si="30"/>
        <v>8.0515178571428567</v>
      </c>
      <c r="P935" s="1" t="s">
        <v>33</v>
      </c>
    </row>
    <row r="936" spans="1:16" x14ac:dyDescent="0.25">
      <c r="A936" s="33"/>
      <c r="B936" s="33"/>
      <c r="C936" s="33"/>
      <c r="D936" s="33"/>
      <c r="E936" s="33"/>
      <c r="F936" s="20" t="s">
        <v>16</v>
      </c>
      <c r="G936" s="1" t="s">
        <v>14</v>
      </c>
      <c r="H936" s="2">
        <v>0</v>
      </c>
      <c r="I936" s="8">
        <v>0</v>
      </c>
      <c r="J936" s="35"/>
      <c r="K936" s="1"/>
      <c r="L936" s="33"/>
      <c r="M936" s="2"/>
      <c r="N936" s="19">
        <f t="shared" si="29"/>
        <v>0</v>
      </c>
      <c r="O936" s="19">
        <f t="shared" si="30"/>
        <v>0</v>
      </c>
      <c r="P936" s="1" t="s">
        <v>10</v>
      </c>
    </row>
    <row r="937" spans="1:16" x14ac:dyDescent="0.25">
      <c r="A937" s="31" t="s">
        <v>160</v>
      </c>
      <c r="B937" s="31" t="s">
        <v>2298</v>
      </c>
      <c r="C937" s="31" t="s">
        <v>2299</v>
      </c>
      <c r="D937" s="31" t="s">
        <v>2300</v>
      </c>
      <c r="E937" s="31" t="s">
        <v>28</v>
      </c>
      <c r="F937" s="20" t="s">
        <v>16</v>
      </c>
      <c r="G937" s="1" t="s">
        <v>17</v>
      </c>
      <c r="H937" s="2">
        <v>1.1000000000000001</v>
      </c>
      <c r="I937" s="8">
        <v>2</v>
      </c>
      <c r="J937" s="34" t="s">
        <v>4423</v>
      </c>
      <c r="K937" s="1">
        <v>901.77</v>
      </c>
      <c r="L937" s="31"/>
      <c r="M937" s="2"/>
      <c r="N937" s="2">
        <f t="shared" si="29"/>
        <v>901.77</v>
      </c>
      <c r="O937" s="2">
        <f t="shared" si="30"/>
        <v>8.0515178571428567</v>
      </c>
      <c r="P937" s="1" t="s">
        <v>55</v>
      </c>
    </row>
    <row r="938" spans="1:16" x14ac:dyDescent="0.25">
      <c r="A938" s="33"/>
      <c r="B938" s="33"/>
      <c r="C938" s="33"/>
      <c r="D938" s="33"/>
      <c r="E938" s="33"/>
      <c r="F938" s="20" t="s">
        <v>16</v>
      </c>
      <c r="G938" s="1" t="s">
        <v>14</v>
      </c>
      <c r="H938" s="2">
        <v>0</v>
      </c>
      <c r="I938" s="8">
        <v>1</v>
      </c>
      <c r="J938" s="35"/>
      <c r="K938" s="1"/>
      <c r="L938" s="33"/>
      <c r="M938" s="2"/>
      <c r="N938" s="19">
        <f t="shared" si="29"/>
        <v>0</v>
      </c>
      <c r="O938" s="19">
        <f t="shared" si="30"/>
        <v>0</v>
      </c>
      <c r="P938" s="1" t="s">
        <v>12</v>
      </c>
    </row>
    <row r="939" spans="1:16" x14ac:dyDescent="0.25">
      <c r="A939" s="31" t="s">
        <v>160</v>
      </c>
      <c r="B939" s="31" t="s">
        <v>2301</v>
      </c>
      <c r="C939" s="31" t="s">
        <v>2302</v>
      </c>
      <c r="D939" s="31" t="s">
        <v>2303</v>
      </c>
      <c r="E939" s="31" t="s">
        <v>28</v>
      </c>
      <c r="F939" s="20" t="s">
        <v>16</v>
      </c>
      <c r="G939" s="1" t="s">
        <v>17</v>
      </c>
      <c r="H939" s="2">
        <v>1.1000000000000001</v>
      </c>
      <c r="I939" s="8">
        <v>3</v>
      </c>
      <c r="J939" s="34" t="s">
        <v>4423</v>
      </c>
      <c r="K939" s="1">
        <v>901.77</v>
      </c>
      <c r="L939" s="31"/>
      <c r="M939" s="2"/>
      <c r="N939" s="2">
        <f t="shared" si="29"/>
        <v>901.77</v>
      </c>
      <c r="O939" s="2">
        <f t="shared" si="30"/>
        <v>8.0515178571428567</v>
      </c>
      <c r="P939" s="1" t="s">
        <v>34</v>
      </c>
    </row>
    <row r="940" spans="1:16" x14ac:dyDescent="0.25">
      <c r="A940" s="33"/>
      <c r="B940" s="33"/>
      <c r="C940" s="33"/>
      <c r="D940" s="33"/>
      <c r="E940" s="33"/>
      <c r="F940" s="20" t="s">
        <v>16</v>
      </c>
      <c r="G940" s="1" t="s">
        <v>14</v>
      </c>
      <c r="H940" s="2">
        <v>0</v>
      </c>
      <c r="I940" s="8">
        <v>1</v>
      </c>
      <c r="J940" s="35"/>
      <c r="K940" s="1"/>
      <c r="L940" s="33"/>
      <c r="M940" s="2"/>
      <c r="N940" s="19">
        <f t="shared" si="29"/>
        <v>0</v>
      </c>
      <c r="O940" s="19">
        <f t="shared" si="30"/>
        <v>0</v>
      </c>
      <c r="P940" s="1" t="s">
        <v>24</v>
      </c>
    </row>
    <row r="941" spans="1:16" x14ac:dyDescent="0.25">
      <c r="A941" s="31" t="s">
        <v>160</v>
      </c>
      <c r="B941" s="31" t="s">
        <v>2304</v>
      </c>
      <c r="C941" s="31" t="s">
        <v>2305</v>
      </c>
      <c r="D941" s="31" t="s">
        <v>2306</v>
      </c>
      <c r="E941" s="31" t="s">
        <v>28</v>
      </c>
      <c r="F941" s="20" t="s">
        <v>130</v>
      </c>
      <c r="G941" s="1" t="s">
        <v>14</v>
      </c>
      <c r="H941" s="2">
        <v>0</v>
      </c>
      <c r="I941" s="8">
        <v>1</v>
      </c>
      <c r="J941" s="34" t="s">
        <v>4423</v>
      </c>
      <c r="K941" s="1"/>
      <c r="L941" s="31"/>
      <c r="M941" s="2"/>
      <c r="N941" s="19">
        <f t="shared" ref="N941:N1004" si="31">K941+M941</f>
        <v>0</v>
      </c>
      <c r="O941" s="19">
        <f t="shared" ref="O941:O1004" si="32">N941/112</f>
        <v>0</v>
      </c>
      <c r="P941" s="1" t="s">
        <v>12</v>
      </c>
    </row>
    <row r="942" spans="1:16" x14ac:dyDescent="0.25">
      <c r="A942" s="32"/>
      <c r="B942" s="32"/>
      <c r="C942" s="32"/>
      <c r="D942" s="32"/>
      <c r="E942" s="32"/>
      <c r="F942" s="20" t="s">
        <v>16</v>
      </c>
      <c r="G942" s="1" t="s">
        <v>17</v>
      </c>
      <c r="H942" s="2">
        <v>1.1000000000000001</v>
      </c>
      <c r="I942" s="8">
        <v>4</v>
      </c>
      <c r="J942" s="36"/>
      <c r="K942" s="1">
        <v>901.77</v>
      </c>
      <c r="L942" s="32"/>
      <c r="M942" s="2"/>
      <c r="N942" s="2">
        <f t="shared" si="31"/>
        <v>901.77</v>
      </c>
      <c r="O942" s="2">
        <f t="shared" si="32"/>
        <v>8.0515178571428567</v>
      </c>
      <c r="P942" s="1" t="s">
        <v>118</v>
      </c>
    </row>
    <row r="943" spans="1:16" x14ac:dyDescent="0.25">
      <c r="A943" s="32"/>
      <c r="B943" s="32"/>
      <c r="C943" s="32"/>
      <c r="D943" s="32"/>
      <c r="E943" s="32"/>
      <c r="F943" s="20" t="s">
        <v>16</v>
      </c>
      <c r="G943" s="1" t="s">
        <v>14</v>
      </c>
      <c r="H943" s="2">
        <v>0</v>
      </c>
      <c r="I943" s="8">
        <v>1</v>
      </c>
      <c r="J943" s="36"/>
      <c r="K943" s="1"/>
      <c r="L943" s="32"/>
      <c r="M943" s="2"/>
      <c r="N943" s="19">
        <f t="shared" si="31"/>
        <v>0</v>
      </c>
      <c r="O943" s="19">
        <f t="shared" si="32"/>
        <v>0</v>
      </c>
      <c r="P943" s="1" t="s">
        <v>24</v>
      </c>
    </row>
    <row r="944" spans="1:16" x14ac:dyDescent="0.25">
      <c r="A944" s="33"/>
      <c r="B944" s="33"/>
      <c r="C944" s="33"/>
      <c r="D944" s="33"/>
      <c r="E944" s="33"/>
      <c r="F944" s="20" t="s">
        <v>16</v>
      </c>
      <c r="G944" s="1" t="s">
        <v>135</v>
      </c>
      <c r="H944" s="2">
        <v>0.1</v>
      </c>
      <c r="I944" s="8">
        <v>1</v>
      </c>
      <c r="J944" s="35"/>
      <c r="K944" s="1"/>
      <c r="L944" s="33"/>
      <c r="M944" s="2"/>
      <c r="N944" s="19">
        <f t="shared" si="31"/>
        <v>0</v>
      </c>
      <c r="O944" s="19">
        <f t="shared" si="32"/>
        <v>0</v>
      </c>
      <c r="P944" s="1" t="s">
        <v>12</v>
      </c>
    </row>
    <row r="945" spans="1:16" x14ac:dyDescent="0.25">
      <c r="A945" s="31" t="s">
        <v>160</v>
      </c>
      <c r="B945" s="31" t="s">
        <v>2307</v>
      </c>
      <c r="C945" s="31" t="s">
        <v>2308</v>
      </c>
      <c r="D945" s="31" t="s">
        <v>2309</v>
      </c>
      <c r="E945" s="31" t="s">
        <v>43</v>
      </c>
      <c r="F945" s="20" t="s">
        <v>16</v>
      </c>
      <c r="G945" s="1" t="s">
        <v>17</v>
      </c>
      <c r="H945" s="2">
        <v>1.1000000000000001</v>
      </c>
      <c r="I945" s="8">
        <v>4</v>
      </c>
      <c r="J945" s="34" t="s">
        <v>4622</v>
      </c>
      <c r="K945" s="1">
        <v>821.28</v>
      </c>
      <c r="L945" s="31"/>
      <c r="M945" s="2"/>
      <c r="N945" s="2">
        <f t="shared" si="31"/>
        <v>821.28</v>
      </c>
      <c r="O945" s="2">
        <f t="shared" si="32"/>
        <v>7.3328571428571427</v>
      </c>
      <c r="P945" s="1" t="s">
        <v>75</v>
      </c>
    </row>
    <row r="946" spans="1:16" x14ac:dyDescent="0.25">
      <c r="A946" s="33"/>
      <c r="B946" s="33"/>
      <c r="C946" s="33"/>
      <c r="D946" s="33"/>
      <c r="E946" s="33"/>
      <c r="F946" s="20" t="s">
        <v>16</v>
      </c>
      <c r="G946" s="1" t="s">
        <v>14</v>
      </c>
      <c r="H946" s="2">
        <v>0</v>
      </c>
      <c r="I946" s="8">
        <v>1</v>
      </c>
      <c r="J946" s="35"/>
      <c r="K946" s="1"/>
      <c r="L946" s="33"/>
      <c r="M946" s="2"/>
      <c r="N946" s="19">
        <f t="shared" si="31"/>
        <v>0</v>
      </c>
      <c r="O946" s="19">
        <f t="shared" si="32"/>
        <v>0</v>
      </c>
      <c r="P946" s="1" t="s">
        <v>12</v>
      </c>
    </row>
    <row r="947" spans="1:16" x14ac:dyDescent="0.25">
      <c r="A947" s="20" t="s">
        <v>160</v>
      </c>
      <c r="B947" s="20" t="s">
        <v>2310</v>
      </c>
      <c r="C947" s="20" t="s">
        <v>2311</v>
      </c>
      <c r="D947" s="20" t="s">
        <v>2312</v>
      </c>
      <c r="E947" s="20" t="s">
        <v>20</v>
      </c>
      <c r="F947" s="20" t="s">
        <v>16</v>
      </c>
      <c r="G947" s="1" t="s">
        <v>17</v>
      </c>
      <c r="H947" s="2">
        <v>1.1000000000000001</v>
      </c>
      <c r="I947" s="8">
        <v>2</v>
      </c>
      <c r="J947" s="29"/>
      <c r="K947" s="1"/>
      <c r="L947" s="20" t="s">
        <v>4623</v>
      </c>
      <c r="M947" s="2">
        <v>116.616</v>
      </c>
      <c r="N947" s="2">
        <f t="shared" si="31"/>
        <v>116.616</v>
      </c>
      <c r="O947" s="2">
        <f t="shared" si="32"/>
        <v>1.0412142857142856</v>
      </c>
      <c r="P947" s="1" t="s">
        <v>22</v>
      </c>
    </row>
    <row r="948" spans="1:16" x14ac:dyDescent="0.25">
      <c r="A948" s="31" t="s">
        <v>160</v>
      </c>
      <c r="B948" s="31" t="s">
        <v>2313</v>
      </c>
      <c r="C948" s="31" t="s">
        <v>2314</v>
      </c>
      <c r="D948" s="31" t="s">
        <v>2315</v>
      </c>
      <c r="E948" s="31" t="s">
        <v>43</v>
      </c>
      <c r="F948" s="20" t="s">
        <v>16</v>
      </c>
      <c r="G948" s="1" t="s">
        <v>17</v>
      </c>
      <c r="H948" s="2">
        <v>1.1000000000000001</v>
      </c>
      <c r="I948" s="8">
        <v>3</v>
      </c>
      <c r="J948" s="34" t="s">
        <v>4434</v>
      </c>
      <c r="K948" s="1">
        <v>535.72</v>
      </c>
      <c r="L948" s="20" t="s">
        <v>4198</v>
      </c>
      <c r="M948" s="2">
        <v>22.404</v>
      </c>
      <c r="N948" s="2">
        <f t="shared" si="31"/>
        <v>558.12400000000002</v>
      </c>
      <c r="O948" s="2">
        <f t="shared" si="32"/>
        <v>4.98325</v>
      </c>
      <c r="P948" s="1" t="s">
        <v>34</v>
      </c>
    </row>
    <row r="949" spans="1:16" x14ac:dyDescent="0.25">
      <c r="A949" s="33"/>
      <c r="B949" s="33"/>
      <c r="C949" s="33"/>
      <c r="D949" s="33"/>
      <c r="E949" s="33"/>
      <c r="F949" s="20" t="s">
        <v>16</v>
      </c>
      <c r="G949" s="1" t="s">
        <v>14</v>
      </c>
      <c r="H949" s="2">
        <v>0</v>
      </c>
      <c r="I949" s="8">
        <v>1</v>
      </c>
      <c r="J949" s="35"/>
      <c r="K949" s="1"/>
      <c r="L949" s="20"/>
      <c r="M949" s="2"/>
      <c r="N949" s="19">
        <f t="shared" si="31"/>
        <v>0</v>
      </c>
      <c r="O949" s="19">
        <f t="shared" si="32"/>
        <v>0</v>
      </c>
      <c r="P949" s="1" t="s">
        <v>12</v>
      </c>
    </row>
    <row r="950" spans="1:16" x14ac:dyDescent="0.25">
      <c r="A950" s="31" t="s">
        <v>160</v>
      </c>
      <c r="B950" s="31" t="s">
        <v>2316</v>
      </c>
      <c r="C950" s="31" t="s">
        <v>2317</v>
      </c>
      <c r="D950" s="31" t="s">
        <v>2318</v>
      </c>
      <c r="E950" s="31" t="s">
        <v>43</v>
      </c>
      <c r="F950" s="20" t="s">
        <v>16</v>
      </c>
      <c r="G950" s="1" t="s">
        <v>17</v>
      </c>
      <c r="H950" s="2">
        <v>1.1000000000000001</v>
      </c>
      <c r="I950" s="8">
        <v>4</v>
      </c>
      <c r="J950" s="34" t="s">
        <v>4434</v>
      </c>
      <c r="K950" s="1">
        <v>3273.32</v>
      </c>
      <c r="L950" s="31"/>
      <c r="M950" s="2"/>
      <c r="N950" s="2">
        <f t="shared" si="31"/>
        <v>3273.32</v>
      </c>
      <c r="O950" s="2">
        <f t="shared" si="32"/>
        <v>29.22607142857143</v>
      </c>
      <c r="P950" s="1" t="s">
        <v>118</v>
      </c>
    </row>
    <row r="951" spans="1:16" x14ac:dyDescent="0.25">
      <c r="A951" s="33"/>
      <c r="B951" s="33"/>
      <c r="C951" s="33"/>
      <c r="D951" s="33"/>
      <c r="E951" s="33"/>
      <c r="F951" s="20" t="s">
        <v>16</v>
      </c>
      <c r="G951" s="1" t="s">
        <v>14</v>
      </c>
      <c r="H951" s="2">
        <v>0</v>
      </c>
      <c r="I951" s="8">
        <v>1</v>
      </c>
      <c r="J951" s="35"/>
      <c r="K951" s="1"/>
      <c r="L951" s="33"/>
      <c r="M951" s="2"/>
      <c r="N951" s="19">
        <f t="shared" si="31"/>
        <v>0</v>
      </c>
      <c r="O951" s="19">
        <f t="shared" si="32"/>
        <v>0</v>
      </c>
      <c r="P951" s="1" t="s">
        <v>12</v>
      </c>
    </row>
    <row r="952" spans="1:16" x14ac:dyDescent="0.25">
      <c r="A952" s="20" t="s">
        <v>160</v>
      </c>
      <c r="B952" s="20" t="s">
        <v>2319</v>
      </c>
      <c r="C952" s="20" t="s">
        <v>2320</v>
      </c>
      <c r="D952" s="20" t="s">
        <v>2321</v>
      </c>
      <c r="E952" s="20" t="s">
        <v>167</v>
      </c>
      <c r="F952" s="20" t="s">
        <v>16</v>
      </c>
      <c r="G952" s="1" t="s">
        <v>17</v>
      </c>
      <c r="H952" s="2">
        <v>1.1000000000000001</v>
      </c>
      <c r="I952" s="8">
        <v>1</v>
      </c>
      <c r="J952" s="29" t="s">
        <v>4434</v>
      </c>
      <c r="K952" s="1">
        <v>405.92</v>
      </c>
      <c r="L952" s="20"/>
      <c r="M952" s="2"/>
      <c r="N952" s="2">
        <f t="shared" si="31"/>
        <v>405.92</v>
      </c>
      <c r="O952" s="2">
        <f t="shared" si="32"/>
        <v>3.6242857142857146</v>
      </c>
      <c r="P952" s="1" t="s">
        <v>99</v>
      </c>
    </row>
    <row r="953" spans="1:16" x14ac:dyDescent="0.25">
      <c r="A953" s="31" t="s">
        <v>160</v>
      </c>
      <c r="B953" s="31" t="s">
        <v>2322</v>
      </c>
      <c r="C953" s="31" t="s">
        <v>2323</v>
      </c>
      <c r="D953" s="31" t="s">
        <v>2324</v>
      </c>
      <c r="E953" s="31" t="s">
        <v>43</v>
      </c>
      <c r="F953" s="20" t="s">
        <v>16</v>
      </c>
      <c r="G953" s="1" t="s">
        <v>17</v>
      </c>
      <c r="H953" s="2">
        <v>1.1000000000000001</v>
      </c>
      <c r="I953" s="8">
        <v>3</v>
      </c>
      <c r="J953" s="34" t="s">
        <v>4434</v>
      </c>
      <c r="K953" s="1">
        <v>398.84</v>
      </c>
      <c r="L953" s="20" t="s">
        <v>4199</v>
      </c>
      <c r="M953" s="2">
        <v>111.312</v>
      </c>
      <c r="N953" s="2">
        <f t="shared" si="31"/>
        <v>510.15199999999999</v>
      </c>
      <c r="O953" s="2">
        <f t="shared" si="32"/>
        <v>4.5549285714285714</v>
      </c>
      <c r="P953" s="1" t="s">
        <v>34</v>
      </c>
    </row>
    <row r="954" spans="1:16" x14ac:dyDescent="0.25">
      <c r="A954" s="33"/>
      <c r="B954" s="33"/>
      <c r="C954" s="33"/>
      <c r="D954" s="33"/>
      <c r="E954" s="33"/>
      <c r="F954" s="20" t="s">
        <v>16</v>
      </c>
      <c r="G954" s="1" t="s">
        <v>14</v>
      </c>
      <c r="H954" s="2">
        <v>0</v>
      </c>
      <c r="I954" s="8">
        <v>1</v>
      </c>
      <c r="J954" s="35"/>
      <c r="K954" s="1"/>
      <c r="L954" s="20"/>
      <c r="M954" s="2"/>
      <c r="N954" s="19">
        <f t="shared" si="31"/>
        <v>0</v>
      </c>
      <c r="O954" s="19">
        <f t="shared" si="32"/>
        <v>0</v>
      </c>
      <c r="P954" s="1" t="s">
        <v>12</v>
      </c>
    </row>
    <row r="955" spans="1:16" x14ac:dyDescent="0.25">
      <c r="A955" s="31" t="s">
        <v>160</v>
      </c>
      <c r="B955" s="31" t="s">
        <v>2325</v>
      </c>
      <c r="C955" s="31" t="s">
        <v>2326</v>
      </c>
      <c r="D955" s="31" t="s">
        <v>2327</v>
      </c>
      <c r="E955" s="31" t="s">
        <v>43</v>
      </c>
      <c r="F955" s="20" t="s">
        <v>16</v>
      </c>
      <c r="G955" s="1" t="s">
        <v>17</v>
      </c>
      <c r="H955" s="2">
        <v>1.1000000000000001</v>
      </c>
      <c r="I955" s="8">
        <v>2</v>
      </c>
      <c r="J955" s="34" t="s">
        <v>4434</v>
      </c>
      <c r="K955" s="1">
        <v>859.04</v>
      </c>
      <c r="L955" s="20" t="s">
        <v>4200</v>
      </c>
      <c r="M955" s="2">
        <v>19.5</v>
      </c>
      <c r="N955" s="2">
        <f t="shared" si="31"/>
        <v>878.54</v>
      </c>
      <c r="O955" s="2">
        <f t="shared" si="32"/>
        <v>7.8441071428571423</v>
      </c>
      <c r="P955" s="1" t="s">
        <v>116</v>
      </c>
    </row>
    <row r="956" spans="1:16" x14ac:dyDescent="0.25">
      <c r="A956" s="33"/>
      <c r="B956" s="33"/>
      <c r="C956" s="33"/>
      <c r="D956" s="33"/>
      <c r="E956" s="33"/>
      <c r="F956" s="20" t="s">
        <v>16</v>
      </c>
      <c r="G956" s="1" t="s">
        <v>14</v>
      </c>
      <c r="H956" s="2">
        <v>0</v>
      </c>
      <c r="I956" s="8">
        <v>1</v>
      </c>
      <c r="J956" s="35"/>
      <c r="K956" s="1"/>
      <c r="L956" s="20" t="s">
        <v>4201</v>
      </c>
      <c r="M956" s="2">
        <v>161.232</v>
      </c>
      <c r="N956" s="2">
        <f t="shared" si="31"/>
        <v>161.232</v>
      </c>
      <c r="O956" s="2">
        <f t="shared" si="32"/>
        <v>1.4395714285714285</v>
      </c>
      <c r="P956" s="1" t="s">
        <v>12</v>
      </c>
    </row>
    <row r="957" spans="1:16" x14ac:dyDescent="0.25">
      <c r="A957" s="20" t="s">
        <v>160</v>
      </c>
      <c r="B957" s="20" t="s">
        <v>2328</v>
      </c>
      <c r="C957" s="20" t="s">
        <v>2329</v>
      </c>
      <c r="D957" s="20" t="s">
        <v>2330</v>
      </c>
      <c r="E957" s="20" t="s">
        <v>15</v>
      </c>
      <c r="F957" s="20" t="s">
        <v>16</v>
      </c>
      <c r="G957" s="1" t="s">
        <v>17</v>
      </c>
      <c r="H957" s="2">
        <v>1.1000000000000001</v>
      </c>
      <c r="I957" s="8">
        <v>2</v>
      </c>
      <c r="J957" s="29"/>
      <c r="K957" s="1"/>
      <c r="L957" s="20" t="s">
        <v>4624</v>
      </c>
      <c r="M957" s="2">
        <v>77.760000000000005</v>
      </c>
      <c r="N957" s="2">
        <f t="shared" si="31"/>
        <v>77.760000000000005</v>
      </c>
      <c r="O957" s="2">
        <f t="shared" si="32"/>
        <v>0.69428571428571428</v>
      </c>
      <c r="P957" s="1" t="s">
        <v>22</v>
      </c>
    </row>
    <row r="958" spans="1:16" x14ac:dyDescent="0.25">
      <c r="A958" s="20" t="s">
        <v>160</v>
      </c>
      <c r="B958" s="20" t="s">
        <v>2331</v>
      </c>
      <c r="C958" s="20" t="s">
        <v>2332</v>
      </c>
      <c r="D958" s="20" t="s">
        <v>2333</v>
      </c>
      <c r="E958" s="20" t="s">
        <v>15</v>
      </c>
      <c r="F958" s="20" t="s">
        <v>16</v>
      </c>
      <c r="G958" s="1" t="s">
        <v>17</v>
      </c>
      <c r="H958" s="2">
        <v>1.1000000000000001</v>
      </c>
      <c r="I958" s="8">
        <v>2</v>
      </c>
      <c r="J958" s="29"/>
      <c r="K958" s="1"/>
      <c r="L958" s="20" t="s">
        <v>4624</v>
      </c>
      <c r="M958" s="2">
        <v>0</v>
      </c>
      <c r="N958" s="19">
        <f t="shared" si="31"/>
        <v>0</v>
      </c>
      <c r="O958" s="19">
        <f t="shared" si="32"/>
        <v>0</v>
      </c>
      <c r="P958" s="1" t="s">
        <v>19</v>
      </c>
    </row>
    <row r="959" spans="1:16" x14ac:dyDescent="0.25">
      <c r="A959" s="31" t="s">
        <v>160</v>
      </c>
      <c r="B959" s="31" t="s">
        <v>2334</v>
      </c>
      <c r="C959" s="31" t="s">
        <v>2335</v>
      </c>
      <c r="D959" s="31" t="s">
        <v>2336</v>
      </c>
      <c r="E959" s="31" t="s">
        <v>43</v>
      </c>
      <c r="F959" s="20" t="s">
        <v>130</v>
      </c>
      <c r="G959" s="1" t="s">
        <v>14</v>
      </c>
      <c r="H959" s="2">
        <v>0</v>
      </c>
      <c r="I959" s="8">
        <v>1</v>
      </c>
      <c r="J959" s="34" t="s">
        <v>4434</v>
      </c>
      <c r="K959" s="1"/>
      <c r="L959" s="31"/>
      <c r="M959" s="2"/>
      <c r="N959" s="19">
        <f t="shared" si="31"/>
        <v>0</v>
      </c>
      <c r="O959" s="19">
        <f t="shared" si="32"/>
        <v>0</v>
      </c>
      <c r="P959" s="1" t="s">
        <v>12</v>
      </c>
    </row>
    <row r="960" spans="1:16" x14ac:dyDescent="0.25">
      <c r="A960" s="33"/>
      <c r="B960" s="33"/>
      <c r="C960" s="33"/>
      <c r="D960" s="33"/>
      <c r="E960" s="33"/>
      <c r="F960" s="20" t="s">
        <v>16</v>
      </c>
      <c r="G960" s="1" t="s">
        <v>17</v>
      </c>
      <c r="H960" s="2">
        <v>1.1000000000000001</v>
      </c>
      <c r="I960" s="8">
        <v>3</v>
      </c>
      <c r="J960" s="35"/>
      <c r="K960" s="1">
        <v>462.56</v>
      </c>
      <c r="L960" s="33"/>
      <c r="M960" s="2"/>
      <c r="N960" s="2">
        <f t="shared" si="31"/>
        <v>462.56</v>
      </c>
      <c r="O960" s="2">
        <f t="shared" si="32"/>
        <v>4.13</v>
      </c>
      <c r="P960" s="1" t="s">
        <v>34</v>
      </c>
    </row>
    <row r="961" spans="1:16" x14ac:dyDescent="0.25">
      <c r="A961" s="31" t="s">
        <v>160</v>
      </c>
      <c r="B961" s="31" t="s">
        <v>2337</v>
      </c>
      <c r="C961" s="31" t="s">
        <v>2338</v>
      </c>
      <c r="D961" s="31" t="s">
        <v>2339</v>
      </c>
      <c r="E961" s="31" t="s">
        <v>20</v>
      </c>
      <c r="F961" s="20" t="s">
        <v>16</v>
      </c>
      <c r="G961" s="1" t="s">
        <v>17</v>
      </c>
      <c r="H961" s="2">
        <v>1.1000000000000001</v>
      </c>
      <c r="I961" s="8">
        <v>2</v>
      </c>
      <c r="J961" s="34"/>
      <c r="K961" s="1"/>
      <c r="L961" s="31" t="s">
        <v>4625</v>
      </c>
      <c r="M961" s="2">
        <v>106.08</v>
      </c>
      <c r="N961" s="2">
        <f t="shared" si="31"/>
        <v>106.08</v>
      </c>
      <c r="O961" s="2">
        <f t="shared" si="32"/>
        <v>0.94714285714285718</v>
      </c>
      <c r="P961" s="1" t="s">
        <v>69</v>
      </c>
    </row>
    <row r="962" spans="1:16" x14ac:dyDescent="0.25">
      <c r="A962" s="33"/>
      <c r="B962" s="33"/>
      <c r="C962" s="33"/>
      <c r="D962" s="33"/>
      <c r="E962" s="33"/>
      <c r="F962" s="20" t="s">
        <v>16</v>
      </c>
      <c r="G962" s="1" t="s">
        <v>14</v>
      </c>
      <c r="H962" s="2">
        <v>0</v>
      </c>
      <c r="I962" s="8">
        <v>1</v>
      </c>
      <c r="J962" s="35"/>
      <c r="K962" s="1"/>
      <c r="L962" s="33"/>
      <c r="M962" s="2">
        <v>0</v>
      </c>
      <c r="N962" s="19">
        <f t="shared" si="31"/>
        <v>0</v>
      </c>
      <c r="O962" s="19">
        <f t="shared" si="32"/>
        <v>0</v>
      </c>
      <c r="P962" s="1" t="s">
        <v>12</v>
      </c>
    </row>
    <row r="963" spans="1:16" x14ac:dyDescent="0.25">
      <c r="A963" s="31" t="s">
        <v>160</v>
      </c>
      <c r="B963" s="31" t="s">
        <v>2340</v>
      </c>
      <c r="C963" s="31" t="s">
        <v>2341</v>
      </c>
      <c r="D963" s="31" t="s">
        <v>2342</v>
      </c>
      <c r="E963" s="31" t="s">
        <v>43</v>
      </c>
      <c r="F963" s="20" t="s">
        <v>130</v>
      </c>
      <c r="G963" s="1" t="s">
        <v>14</v>
      </c>
      <c r="H963" s="2">
        <v>0</v>
      </c>
      <c r="I963" s="8">
        <v>0</v>
      </c>
      <c r="J963" s="34" t="s">
        <v>4434</v>
      </c>
      <c r="K963" s="1"/>
      <c r="L963" s="20" t="s">
        <v>4202</v>
      </c>
      <c r="M963" s="2">
        <v>4.3789999999999996</v>
      </c>
      <c r="N963" s="2">
        <f t="shared" si="31"/>
        <v>4.3789999999999996</v>
      </c>
      <c r="O963" s="2">
        <f t="shared" si="32"/>
        <v>3.9098214285714285E-2</v>
      </c>
      <c r="P963" s="1" t="s">
        <v>10</v>
      </c>
    </row>
    <row r="964" spans="1:16" x14ac:dyDescent="0.25">
      <c r="A964" s="32"/>
      <c r="B964" s="32"/>
      <c r="C964" s="32"/>
      <c r="D964" s="32"/>
      <c r="E964" s="32"/>
      <c r="F964" s="20" t="s">
        <v>16</v>
      </c>
      <c r="G964" s="1" t="s">
        <v>17</v>
      </c>
      <c r="H964" s="2">
        <v>1.1000000000000001</v>
      </c>
      <c r="I964" s="8">
        <v>3</v>
      </c>
      <c r="J964" s="36"/>
      <c r="K964" s="1">
        <v>573.48</v>
      </c>
      <c r="L964" s="31"/>
      <c r="M964" s="2"/>
      <c r="N964" s="2">
        <f t="shared" si="31"/>
        <v>573.48</v>
      </c>
      <c r="O964" s="2">
        <f t="shared" si="32"/>
        <v>5.1203571428571433</v>
      </c>
      <c r="P964" s="1" t="s">
        <v>34</v>
      </c>
    </row>
    <row r="965" spans="1:16" x14ac:dyDescent="0.25">
      <c r="A965" s="32"/>
      <c r="B965" s="32"/>
      <c r="C965" s="32"/>
      <c r="D965" s="32"/>
      <c r="E965" s="32"/>
      <c r="F965" s="20" t="s">
        <v>16</v>
      </c>
      <c r="G965" s="1" t="s">
        <v>14</v>
      </c>
      <c r="H965" s="2">
        <v>0</v>
      </c>
      <c r="I965" s="8">
        <v>0</v>
      </c>
      <c r="J965" s="36"/>
      <c r="K965" s="1"/>
      <c r="L965" s="32"/>
      <c r="M965" s="2"/>
      <c r="N965" s="19">
        <f t="shared" si="31"/>
        <v>0</v>
      </c>
      <c r="O965" s="19">
        <f t="shared" si="32"/>
        <v>0</v>
      </c>
      <c r="P965" s="1" t="s">
        <v>10</v>
      </c>
    </row>
    <row r="966" spans="1:16" x14ac:dyDescent="0.25">
      <c r="A966" s="33"/>
      <c r="B966" s="33"/>
      <c r="C966" s="33"/>
      <c r="D966" s="33"/>
      <c r="E966" s="33"/>
      <c r="F966" s="20" t="s">
        <v>16</v>
      </c>
      <c r="G966" s="1" t="s">
        <v>135</v>
      </c>
      <c r="H966" s="2">
        <v>0.1</v>
      </c>
      <c r="I966" s="8">
        <v>1</v>
      </c>
      <c r="J966" s="35"/>
      <c r="K966" s="1"/>
      <c r="L966" s="33"/>
      <c r="M966" s="2"/>
      <c r="N966" s="19">
        <f t="shared" si="31"/>
        <v>0</v>
      </c>
      <c r="O966" s="19">
        <f t="shared" si="32"/>
        <v>0</v>
      </c>
      <c r="P966" s="1" t="s">
        <v>12</v>
      </c>
    </row>
    <row r="967" spans="1:16" x14ac:dyDescent="0.25">
      <c r="A967" s="31" t="s">
        <v>160</v>
      </c>
      <c r="B967" s="31" t="s">
        <v>2343</v>
      </c>
      <c r="C967" s="31" t="s">
        <v>2344</v>
      </c>
      <c r="D967" s="31" t="s">
        <v>2345</v>
      </c>
      <c r="E967" s="31" t="s">
        <v>167</v>
      </c>
      <c r="F967" s="20" t="s">
        <v>16</v>
      </c>
      <c r="G967" s="1" t="s">
        <v>17</v>
      </c>
      <c r="H967" s="2">
        <v>1.1000000000000001</v>
      </c>
      <c r="I967" s="8">
        <v>4</v>
      </c>
      <c r="J967" s="34" t="s">
        <v>4434</v>
      </c>
      <c r="K967" s="1">
        <v>802.4</v>
      </c>
      <c r="L967" s="20" t="s">
        <v>4203</v>
      </c>
      <c r="M967" s="2">
        <v>113.616</v>
      </c>
      <c r="N967" s="2">
        <f t="shared" si="31"/>
        <v>916.01599999999996</v>
      </c>
      <c r="O967" s="2">
        <f t="shared" si="32"/>
        <v>8.1787142857142854</v>
      </c>
      <c r="P967" s="1" t="s">
        <v>125</v>
      </c>
    </row>
    <row r="968" spans="1:16" x14ac:dyDescent="0.25">
      <c r="A968" s="33"/>
      <c r="B968" s="33"/>
      <c r="C968" s="33"/>
      <c r="D968" s="33"/>
      <c r="E968" s="33"/>
      <c r="F968" s="20" t="s">
        <v>16</v>
      </c>
      <c r="G968" s="1" t="s">
        <v>14</v>
      </c>
      <c r="H968" s="2">
        <v>0</v>
      </c>
      <c r="I968" s="8">
        <v>1</v>
      </c>
      <c r="J968" s="35"/>
      <c r="K968" s="1"/>
      <c r="L968" s="20" t="s">
        <v>4154</v>
      </c>
      <c r="M968" s="2">
        <v>265.09199999999998</v>
      </c>
      <c r="N968" s="2">
        <f t="shared" si="31"/>
        <v>265.09199999999998</v>
      </c>
      <c r="O968" s="2">
        <f t="shared" si="32"/>
        <v>2.3668928571428571</v>
      </c>
      <c r="P968" s="1" t="s">
        <v>12</v>
      </c>
    </row>
    <row r="969" spans="1:16" x14ac:dyDescent="0.25">
      <c r="A969" s="20" t="s">
        <v>160</v>
      </c>
      <c r="B969" s="20" t="s">
        <v>2346</v>
      </c>
      <c r="C969" s="20" t="s">
        <v>2347</v>
      </c>
      <c r="D969" s="20" t="s">
        <v>2348</v>
      </c>
      <c r="E969" s="20" t="s">
        <v>15</v>
      </c>
      <c r="F969" s="20" t="s">
        <v>16</v>
      </c>
      <c r="G969" s="1" t="s">
        <v>17</v>
      </c>
      <c r="H969" s="2">
        <v>1.1000000000000001</v>
      </c>
      <c r="I969" s="8">
        <v>2</v>
      </c>
      <c r="J969" s="29"/>
      <c r="K969" s="1"/>
      <c r="L969" s="20" t="s">
        <v>4626</v>
      </c>
      <c r="M969" s="2">
        <v>69.444000000000003</v>
      </c>
      <c r="N969" s="2">
        <f t="shared" si="31"/>
        <v>69.444000000000003</v>
      </c>
      <c r="O969" s="2">
        <f t="shared" si="32"/>
        <v>0.62003571428571436</v>
      </c>
      <c r="P969" s="1" t="s">
        <v>2349</v>
      </c>
    </row>
    <row r="970" spans="1:16" x14ac:dyDescent="0.25">
      <c r="A970" s="20" t="s">
        <v>160</v>
      </c>
      <c r="B970" s="20" t="s">
        <v>2350</v>
      </c>
      <c r="C970" s="20" t="s">
        <v>2347</v>
      </c>
      <c r="D970" s="20" t="s">
        <v>2351</v>
      </c>
      <c r="E970" s="20" t="s">
        <v>15</v>
      </c>
      <c r="F970" s="20" t="s">
        <v>16</v>
      </c>
      <c r="G970" s="1" t="s">
        <v>17</v>
      </c>
      <c r="H970" s="2">
        <v>1.1000000000000001</v>
      </c>
      <c r="I970" s="8">
        <v>2</v>
      </c>
      <c r="J970" s="29"/>
      <c r="K970" s="1"/>
      <c r="L970" s="20" t="s">
        <v>4627</v>
      </c>
      <c r="M970" s="2">
        <v>69.444000000000003</v>
      </c>
      <c r="N970" s="2">
        <f t="shared" si="31"/>
        <v>69.444000000000003</v>
      </c>
      <c r="O970" s="2">
        <f t="shared" si="32"/>
        <v>0.62003571428571436</v>
      </c>
      <c r="P970" s="1" t="s">
        <v>22</v>
      </c>
    </row>
    <row r="971" spans="1:16" x14ac:dyDescent="0.25">
      <c r="A971" s="31" t="s">
        <v>160</v>
      </c>
      <c r="B971" s="31" t="s">
        <v>2352</v>
      </c>
      <c r="C971" s="31" t="s">
        <v>2353</v>
      </c>
      <c r="D971" s="31" t="s">
        <v>2354</v>
      </c>
      <c r="E971" s="31" t="s">
        <v>43</v>
      </c>
      <c r="F971" s="20" t="s">
        <v>16</v>
      </c>
      <c r="G971" s="1" t="s">
        <v>17</v>
      </c>
      <c r="H971" s="2">
        <v>1.1000000000000001</v>
      </c>
      <c r="I971" s="8">
        <v>3</v>
      </c>
      <c r="J971" s="34" t="s">
        <v>4434</v>
      </c>
      <c r="K971" s="1">
        <v>264.32</v>
      </c>
      <c r="L971" s="20" t="s">
        <v>4204</v>
      </c>
      <c r="M971" s="2">
        <v>9</v>
      </c>
      <c r="N971" s="2">
        <f t="shared" si="31"/>
        <v>273.32</v>
      </c>
      <c r="O971" s="2">
        <f t="shared" si="32"/>
        <v>2.4403571428571427</v>
      </c>
      <c r="P971" s="1" t="s">
        <v>34</v>
      </c>
    </row>
    <row r="972" spans="1:16" x14ac:dyDescent="0.25">
      <c r="A972" s="33"/>
      <c r="B972" s="33"/>
      <c r="C972" s="33"/>
      <c r="D972" s="33"/>
      <c r="E972" s="33"/>
      <c r="F972" s="20" t="s">
        <v>16</v>
      </c>
      <c r="G972" s="1" t="s">
        <v>14</v>
      </c>
      <c r="H972" s="2">
        <v>0</v>
      </c>
      <c r="I972" s="8">
        <v>0</v>
      </c>
      <c r="J972" s="35"/>
      <c r="K972" s="1"/>
      <c r="L972" s="20"/>
      <c r="M972" s="2"/>
      <c r="N972" s="19">
        <f t="shared" si="31"/>
        <v>0</v>
      </c>
      <c r="O972" s="19">
        <f t="shared" si="32"/>
        <v>0</v>
      </c>
      <c r="P972" s="1" t="s">
        <v>10</v>
      </c>
    </row>
    <row r="973" spans="1:16" x14ac:dyDescent="0.25">
      <c r="A973" s="31" t="s">
        <v>160</v>
      </c>
      <c r="B973" s="31" t="s">
        <v>2358</v>
      </c>
      <c r="C973" s="31" t="s">
        <v>2359</v>
      </c>
      <c r="D973" s="31" t="s">
        <v>2360</v>
      </c>
      <c r="E973" s="31" t="s">
        <v>43</v>
      </c>
      <c r="F973" s="20" t="s">
        <v>16</v>
      </c>
      <c r="G973" s="1" t="s">
        <v>17</v>
      </c>
      <c r="H973" s="2">
        <v>1.1000000000000001</v>
      </c>
      <c r="I973" s="8">
        <v>4</v>
      </c>
      <c r="J973" s="34" t="s">
        <v>4434</v>
      </c>
      <c r="K973" s="1">
        <v>1085.5999999999999</v>
      </c>
      <c r="L973" s="31"/>
      <c r="M973" s="2"/>
      <c r="N973" s="2">
        <f t="shared" si="31"/>
        <v>1085.5999999999999</v>
      </c>
      <c r="O973" s="2">
        <f t="shared" si="32"/>
        <v>9.6928571428571413</v>
      </c>
      <c r="P973" s="1" t="s">
        <v>118</v>
      </c>
    </row>
    <row r="974" spans="1:16" x14ac:dyDescent="0.25">
      <c r="A974" s="32"/>
      <c r="B974" s="32"/>
      <c r="C974" s="32"/>
      <c r="D974" s="32"/>
      <c r="E974" s="32"/>
      <c r="F974" s="20" t="s">
        <v>16</v>
      </c>
      <c r="G974" s="1" t="s">
        <v>14</v>
      </c>
      <c r="H974" s="2">
        <v>0</v>
      </c>
      <c r="I974" s="8">
        <v>1</v>
      </c>
      <c r="J974" s="36"/>
      <c r="K974" s="1"/>
      <c r="L974" s="32"/>
      <c r="M974" s="2"/>
      <c r="N974" s="19">
        <f t="shared" si="31"/>
        <v>0</v>
      </c>
      <c r="O974" s="19">
        <f t="shared" si="32"/>
        <v>0</v>
      </c>
      <c r="P974" s="1" t="s">
        <v>12</v>
      </c>
    </row>
    <row r="975" spans="1:16" x14ac:dyDescent="0.25">
      <c r="A975" s="33"/>
      <c r="B975" s="33"/>
      <c r="C975" s="33"/>
      <c r="D975" s="33"/>
      <c r="E975" s="33"/>
      <c r="F975" s="20" t="s">
        <v>16</v>
      </c>
      <c r="G975" s="1" t="s">
        <v>135</v>
      </c>
      <c r="H975" s="2">
        <v>0.1</v>
      </c>
      <c r="I975" s="8">
        <v>1</v>
      </c>
      <c r="J975" s="35"/>
      <c r="K975" s="1"/>
      <c r="L975" s="33"/>
      <c r="M975" s="2"/>
      <c r="N975" s="19">
        <f t="shared" si="31"/>
        <v>0</v>
      </c>
      <c r="O975" s="19">
        <f t="shared" si="32"/>
        <v>0</v>
      </c>
      <c r="P975" s="1" t="s">
        <v>12</v>
      </c>
    </row>
    <row r="976" spans="1:16" x14ac:dyDescent="0.25">
      <c r="A976" s="20" t="s">
        <v>160</v>
      </c>
      <c r="B976" s="20" t="s">
        <v>2364</v>
      </c>
      <c r="C976" s="20" t="s">
        <v>2365</v>
      </c>
      <c r="D976" s="20" t="s">
        <v>2366</v>
      </c>
      <c r="E976" s="20" t="s">
        <v>15</v>
      </c>
      <c r="F976" s="20" t="s">
        <v>16</v>
      </c>
      <c r="G976" s="1" t="s">
        <v>105</v>
      </c>
      <c r="H976" s="2">
        <v>8</v>
      </c>
      <c r="I976" s="8">
        <v>0</v>
      </c>
      <c r="J976" s="29"/>
      <c r="K976" s="1"/>
      <c r="L976" s="20" t="s">
        <v>4381</v>
      </c>
      <c r="M976" s="2">
        <v>972</v>
      </c>
      <c r="N976" s="2">
        <f t="shared" si="31"/>
        <v>972</v>
      </c>
      <c r="O976" s="2">
        <f t="shared" si="32"/>
        <v>8.6785714285714288</v>
      </c>
      <c r="P976" s="1" t="s">
        <v>10</v>
      </c>
    </row>
    <row r="977" spans="1:16" x14ac:dyDescent="0.25">
      <c r="A977" s="20" t="s">
        <v>160</v>
      </c>
      <c r="B977" s="20" t="s">
        <v>2376</v>
      </c>
      <c r="C977" s="20" t="s">
        <v>2377</v>
      </c>
      <c r="D977" s="20" t="s">
        <v>2378</v>
      </c>
      <c r="E977" s="20" t="s">
        <v>15</v>
      </c>
      <c r="F977" s="20" t="s">
        <v>16</v>
      </c>
      <c r="G977" s="1" t="s">
        <v>17</v>
      </c>
      <c r="H977" s="2">
        <v>1.1000000000000001</v>
      </c>
      <c r="I977" s="8">
        <v>1</v>
      </c>
      <c r="J977" s="29"/>
      <c r="K977" s="1"/>
      <c r="L977" s="20" t="s">
        <v>4632</v>
      </c>
      <c r="M977" s="2">
        <v>90</v>
      </c>
      <c r="N977" s="2">
        <f t="shared" si="31"/>
        <v>90</v>
      </c>
      <c r="O977" s="2">
        <f t="shared" si="32"/>
        <v>0.8035714285714286</v>
      </c>
      <c r="P977" s="1" t="s">
        <v>72</v>
      </c>
    </row>
    <row r="978" spans="1:16" x14ac:dyDescent="0.25">
      <c r="A978" s="20" t="s">
        <v>160</v>
      </c>
      <c r="B978" s="20" t="s">
        <v>2379</v>
      </c>
      <c r="C978" s="20" t="s">
        <v>2380</v>
      </c>
      <c r="D978" s="20" t="s">
        <v>2381</v>
      </c>
      <c r="E978" s="20" t="s">
        <v>15</v>
      </c>
      <c r="F978" s="20" t="s">
        <v>16</v>
      </c>
      <c r="G978" s="1" t="s">
        <v>17</v>
      </c>
      <c r="H978" s="2">
        <v>1.1000000000000001</v>
      </c>
      <c r="I978" s="8">
        <v>1</v>
      </c>
      <c r="J978" s="29"/>
      <c r="K978" s="1"/>
      <c r="L978" s="20" t="s">
        <v>4633</v>
      </c>
      <c r="M978" s="2">
        <v>29.076000000000001</v>
      </c>
      <c r="N978" s="2">
        <f t="shared" si="31"/>
        <v>29.076000000000001</v>
      </c>
      <c r="O978" s="2">
        <f t="shared" si="32"/>
        <v>0.25960714285714287</v>
      </c>
      <c r="P978" s="1" t="s">
        <v>12</v>
      </c>
    </row>
    <row r="979" spans="1:16" x14ac:dyDescent="0.25">
      <c r="A979" s="31" t="s">
        <v>160</v>
      </c>
      <c r="B979" s="31" t="s">
        <v>2382</v>
      </c>
      <c r="C979" s="31" t="s">
        <v>2383</v>
      </c>
      <c r="D979" s="31" t="s">
        <v>2384</v>
      </c>
      <c r="E979" s="31" t="s">
        <v>28</v>
      </c>
      <c r="F979" s="20" t="s">
        <v>130</v>
      </c>
      <c r="G979" s="1" t="s">
        <v>14</v>
      </c>
      <c r="H979" s="2">
        <v>0</v>
      </c>
      <c r="I979" s="8">
        <v>1</v>
      </c>
      <c r="J979" s="34" t="s">
        <v>4423</v>
      </c>
      <c r="K979" s="1"/>
      <c r="L979" s="20" t="s">
        <v>4205</v>
      </c>
      <c r="M979" s="2">
        <v>59.63</v>
      </c>
      <c r="N979" s="2">
        <f t="shared" si="31"/>
        <v>59.63</v>
      </c>
      <c r="O979" s="2">
        <f t="shared" si="32"/>
        <v>0.53241071428571429</v>
      </c>
      <c r="P979" s="1" t="s">
        <v>12</v>
      </c>
    </row>
    <row r="980" spans="1:16" x14ac:dyDescent="0.25">
      <c r="A980" s="32"/>
      <c r="B980" s="32"/>
      <c r="C980" s="32"/>
      <c r="D980" s="32"/>
      <c r="E980" s="32"/>
      <c r="F980" s="20" t="s">
        <v>16</v>
      </c>
      <c r="G980" s="1" t="s">
        <v>17</v>
      </c>
      <c r="H980" s="2">
        <v>1.1000000000000001</v>
      </c>
      <c r="I980" s="8">
        <v>6</v>
      </c>
      <c r="J980" s="36"/>
      <c r="K980" s="1">
        <v>375.24</v>
      </c>
      <c r="L980" s="20" t="s">
        <v>4206</v>
      </c>
      <c r="M980" s="2">
        <v>1.5</v>
      </c>
      <c r="N980" s="2">
        <f t="shared" si="31"/>
        <v>376.74</v>
      </c>
      <c r="O980" s="2">
        <f t="shared" si="32"/>
        <v>3.36375</v>
      </c>
      <c r="P980" s="1" t="s">
        <v>154</v>
      </c>
    </row>
    <row r="981" spans="1:16" x14ac:dyDescent="0.25">
      <c r="A981" s="32"/>
      <c r="B981" s="32"/>
      <c r="C981" s="32"/>
      <c r="D981" s="32"/>
      <c r="E981" s="32"/>
      <c r="F981" s="20" t="s">
        <v>16</v>
      </c>
      <c r="G981" s="1" t="s">
        <v>14</v>
      </c>
      <c r="H981" s="2">
        <v>0</v>
      </c>
      <c r="I981" s="8">
        <v>1</v>
      </c>
      <c r="J981" s="36"/>
      <c r="K981" s="1"/>
      <c r="L981" s="31"/>
      <c r="M981" s="2"/>
      <c r="N981" s="19">
        <f t="shared" si="31"/>
        <v>0</v>
      </c>
      <c r="O981" s="19">
        <f t="shared" si="32"/>
        <v>0</v>
      </c>
      <c r="P981" s="1" t="s">
        <v>24</v>
      </c>
    </row>
    <row r="982" spans="1:16" x14ac:dyDescent="0.25">
      <c r="A982" s="33"/>
      <c r="B982" s="33"/>
      <c r="C982" s="33"/>
      <c r="D982" s="33"/>
      <c r="E982" s="33"/>
      <c r="F982" s="20" t="s">
        <v>16</v>
      </c>
      <c r="G982" s="1" t="s">
        <v>135</v>
      </c>
      <c r="H982" s="2">
        <v>0.1</v>
      </c>
      <c r="I982" s="8">
        <v>1</v>
      </c>
      <c r="J982" s="35"/>
      <c r="K982" s="1"/>
      <c r="L982" s="33"/>
      <c r="M982" s="2"/>
      <c r="N982" s="19">
        <f t="shared" si="31"/>
        <v>0</v>
      </c>
      <c r="O982" s="19">
        <f t="shared" si="32"/>
        <v>0</v>
      </c>
      <c r="P982" s="1" t="s">
        <v>12</v>
      </c>
    </row>
    <row r="983" spans="1:16" x14ac:dyDescent="0.25">
      <c r="A983" s="31" t="s">
        <v>160</v>
      </c>
      <c r="B983" s="31" t="s">
        <v>2385</v>
      </c>
      <c r="C983" s="31" t="s">
        <v>2386</v>
      </c>
      <c r="D983" s="31" t="s">
        <v>2387</v>
      </c>
      <c r="E983" s="31" t="s">
        <v>28</v>
      </c>
      <c r="F983" s="20" t="s">
        <v>130</v>
      </c>
      <c r="G983" s="1" t="s">
        <v>14</v>
      </c>
      <c r="H983" s="2">
        <v>0</v>
      </c>
      <c r="I983" s="8">
        <v>0</v>
      </c>
      <c r="J983" s="34" t="s">
        <v>4434</v>
      </c>
      <c r="K983" s="1"/>
      <c r="L983" s="31"/>
      <c r="M983" s="2"/>
      <c r="N983" s="19">
        <f t="shared" si="31"/>
        <v>0</v>
      </c>
      <c r="O983" s="19">
        <f t="shared" si="32"/>
        <v>0</v>
      </c>
      <c r="P983" s="1" t="s">
        <v>10</v>
      </c>
    </row>
    <row r="984" spans="1:16" x14ac:dyDescent="0.25">
      <c r="A984" s="32"/>
      <c r="B984" s="32"/>
      <c r="C984" s="32"/>
      <c r="D984" s="32"/>
      <c r="E984" s="32"/>
      <c r="F984" s="20" t="s">
        <v>16</v>
      </c>
      <c r="G984" s="1" t="s">
        <v>17</v>
      </c>
      <c r="H984" s="2">
        <v>1.1000000000000001</v>
      </c>
      <c r="I984" s="8">
        <v>2</v>
      </c>
      <c r="J984" s="36"/>
      <c r="K984" s="1"/>
      <c r="L984" s="32"/>
      <c r="M984" s="2"/>
      <c r="N984" s="19">
        <f t="shared" si="31"/>
        <v>0</v>
      </c>
      <c r="O984" s="19">
        <f t="shared" si="32"/>
        <v>0</v>
      </c>
      <c r="P984" s="1" t="s">
        <v>116</v>
      </c>
    </row>
    <row r="985" spans="1:16" x14ac:dyDescent="0.25">
      <c r="A985" s="32"/>
      <c r="B985" s="32"/>
      <c r="C985" s="32"/>
      <c r="D985" s="32"/>
      <c r="E985" s="32"/>
      <c r="F985" s="20" t="s">
        <v>16</v>
      </c>
      <c r="G985" s="1" t="s">
        <v>14</v>
      </c>
      <c r="H985" s="2">
        <v>0</v>
      </c>
      <c r="I985" s="8">
        <v>0</v>
      </c>
      <c r="J985" s="36"/>
      <c r="K985" s="1"/>
      <c r="L985" s="32"/>
      <c r="M985" s="2"/>
      <c r="N985" s="19">
        <f t="shared" si="31"/>
        <v>0</v>
      </c>
      <c r="O985" s="19">
        <f t="shared" si="32"/>
        <v>0</v>
      </c>
      <c r="P985" s="1" t="s">
        <v>10</v>
      </c>
    </row>
    <row r="986" spans="1:16" x14ac:dyDescent="0.25">
      <c r="A986" s="33"/>
      <c r="B986" s="33"/>
      <c r="C986" s="33"/>
      <c r="D986" s="33"/>
      <c r="E986" s="33"/>
      <c r="F986" s="20" t="s">
        <v>16</v>
      </c>
      <c r="G986" s="1" t="s">
        <v>135</v>
      </c>
      <c r="H986" s="2">
        <v>0.1</v>
      </c>
      <c r="I986" s="8">
        <v>1</v>
      </c>
      <c r="J986" s="35"/>
      <c r="K986" s="1"/>
      <c r="L986" s="33"/>
      <c r="M986" s="2"/>
      <c r="N986" s="19">
        <f t="shared" si="31"/>
        <v>0</v>
      </c>
      <c r="O986" s="19">
        <f t="shared" si="32"/>
        <v>0</v>
      </c>
      <c r="P986" s="1" t="s">
        <v>12</v>
      </c>
    </row>
    <row r="987" spans="1:16" x14ac:dyDescent="0.25">
      <c r="A987" s="31" t="s">
        <v>160</v>
      </c>
      <c r="B987" s="31" t="s">
        <v>2388</v>
      </c>
      <c r="C987" s="31" t="s">
        <v>2389</v>
      </c>
      <c r="D987" s="31" t="s">
        <v>2390</v>
      </c>
      <c r="E987" s="31" t="s">
        <v>167</v>
      </c>
      <c r="F987" s="20" t="s">
        <v>16</v>
      </c>
      <c r="G987" s="1" t="s">
        <v>98</v>
      </c>
      <c r="H987" s="2">
        <v>0.66</v>
      </c>
      <c r="I987" s="8">
        <v>2</v>
      </c>
      <c r="J987" s="34" t="s">
        <v>4434</v>
      </c>
      <c r="K987" s="1"/>
      <c r="L987" s="31"/>
      <c r="M987" s="2"/>
      <c r="N987" s="19">
        <f t="shared" si="31"/>
        <v>0</v>
      </c>
      <c r="O987" s="19">
        <f t="shared" si="32"/>
        <v>0</v>
      </c>
      <c r="P987" s="1" t="s">
        <v>47</v>
      </c>
    </row>
    <row r="988" spans="1:16" x14ac:dyDescent="0.25">
      <c r="A988" s="33"/>
      <c r="B988" s="33"/>
      <c r="C988" s="33"/>
      <c r="D988" s="33"/>
      <c r="E988" s="33"/>
      <c r="F988" s="20" t="s">
        <v>16</v>
      </c>
      <c r="G988" s="1" t="s">
        <v>14</v>
      </c>
      <c r="H988" s="2">
        <v>0</v>
      </c>
      <c r="I988" s="8">
        <v>1</v>
      </c>
      <c r="J988" s="35"/>
      <c r="K988" s="1"/>
      <c r="L988" s="33"/>
      <c r="M988" s="2"/>
      <c r="N988" s="19">
        <f t="shared" si="31"/>
        <v>0</v>
      </c>
      <c r="O988" s="19">
        <f t="shared" si="32"/>
        <v>0</v>
      </c>
      <c r="P988" s="1" t="s">
        <v>12</v>
      </c>
    </row>
    <row r="989" spans="1:16" x14ac:dyDescent="0.25">
      <c r="A989" s="20" t="s">
        <v>160</v>
      </c>
      <c r="B989" s="20" t="s">
        <v>2391</v>
      </c>
      <c r="C989" s="20" t="s">
        <v>2392</v>
      </c>
      <c r="D989" s="20" t="s">
        <v>2393</v>
      </c>
      <c r="E989" s="20" t="s">
        <v>28</v>
      </c>
      <c r="F989" s="20" t="s">
        <v>16</v>
      </c>
      <c r="G989" s="1" t="s">
        <v>17</v>
      </c>
      <c r="H989" s="2">
        <v>1.1000000000000001</v>
      </c>
      <c r="I989" s="8">
        <v>1</v>
      </c>
      <c r="J989" s="29" t="s">
        <v>4423</v>
      </c>
      <c r="K989" s="1">
        <v>901.77</v>
      </c>
      <c r="L989" s="20"/>
      <c r="M989" s="2"/>
      <c r="N989" s="2">
        <f t="shared" si="31"/>
        <v>901.77</v>
      </c>
      <c r="O989" s="2">
        <f t="shared" si="32"/>
        <v>8.0515178571428567</v>
      </c>
      <c r="P989" s="1" t="s">
        <v>96</v>
      </c>
    </row>
    <row r="990" spans="1:16" x14ac:dyDescent="0.25">
      <c r="A990" s="20" t="s">
        <v>160</v>
      </c>
      <c r="B990" s="20" t="s">
        <v>2394</v>
      </c>
      <c r="C990" s="20" t="s">
        <v>2395</v>
      </c>
      <c r="D990" s="20" t="s">
        <v>2396</v>
      </c>
      <c r="E990" s="20" t="s">
        <v>15</v>
      </c>
      <c r="F990" s="20" t="s">
        <v>16</v>
      </c>
      <c r="G990" s="1" t="s">
        <v>17</v>
      </c>
      <c r="H990" s="2">
        <v>1.1000000000000001</v>
      </c>
      <c r="I990" s="8">
        <v>1</v>
      </c>
      <c r="J990" s="29"/>
      <c r="K990" s="1"/>
      <c r="L990" s="20" t="s">
        <v>4634</v>
      </c>
      <c r="M990" s="2">
        <v>74.819999999999993</v>
      </c>
      <c r="N990" s="2">
        <f t="shared" si="31"/>
        <v>74.819999999999993</v>
      </c>
      <c r="O990" s="2">
        <f t="shared" si="32"/>
        <v>0.66803571428571418</v>
      </c>
      <c r="P990" s="1" t="s">
        <v>30</v>
      </c>
    </row>
    <row r="991" spans="1:16" x14ac:dyDescent="0.25">
      <c r="A991" s="31" t="s">
        <v>160</v>
      </c>
      <c r="B991" s="31" t="s">
        <v>2397</v>
      </c>
      <c r="C991" s="31" t="s">
        <v>2398</v>
      </c>
      <c r="D991" s="31" t="s">
        <v>2399</v>
      </c>
      <c r="E991" s="31" t="s">
        <v>28</v>
      </c>
      <c r="F991" s="20" t="s">
        <v>16</v>
      </c>
      <c r="G991" s="1" t="s">
        <v>17</v>
      </c>
      <c r="H991" s="2">
        <v>1.1000000000000001</v>
      </c>
      <c r="I991" s="8">
        <v>1</v>
      </c>
      <c r="J991" s="34" t="s">
        <v>4423</v>
      </c>
      <c r="K991" s="1">
        <v>901.77</v>
      </c>
      <c r="L991" s="31"/>
      <c r="M991" s="2"/>
      <c r="N991" s="2">
        <f t="shared" si="31"/>
        <v>901.77</v>
      </c>
      <c r="O991" s="2">
        <f t="shared" si="32"/>
        <v>8.0515178571428567</v>
      </c>
      <c r="P991" s="1" t="s">
        <v>44</v>
      </c>
    </row>
    <row r="992" spans="1:16" x14ac:dyDescent="0.25">
      <c r="A992" s="33"/>
      <c r="B992" s="33"/>
      <c r="C992" s="33"/>
      <c r="D992" s="33"/>
      <c r="E992" s="33"/>
      <c r="F992" s="20" t="s">
        <v>16</v>
      </c>
      <c r="G992" s="1" t="s">
        <v>14</v>
      </c>
      <c r="H992" s="2">
        <v>0</v>
      </c>
      <c r="I992" s="8">
        <v>1</v>
      </c>
      <c r="J992" s="35"/>
      <c r="K992" s="1"/>
      <c r="L992" s="33"/>
      <c r="M992" s="2"/>
      <c r="N992" s="19">
        <f t="shared" si="31"/>
        <v>0</v>
      </c>
      <c r="O992" s="19">
        <f t="shared" si="32"/>
        <v>0</v>
      </c>
      <c r="P992" s="1" t="s">
        <v>24</v>
      </c>
    </row>
    <row r="993" spans="1:16" x14ac:dyDescent="0.25">
      <c r="A993" s="31" t="s">
        <v>160</v>
      </c>
      <c r="B993" s="31" t="s">
        <v>2400</v>
      </c>
      <c r="C993" s="31" t="s">
        <v>2401</v>
      </c>
      <c r="D993" s="31" t="s">
        <v>2402</v>
      </c>
      <c r="E993" s="31" t="s">
        <v>28</v>
      </c>
      <c r="F993" s="20" t="s">
        <v>16</v>
      </c>
      <c r="G993" s="1" t="s">
        <v>17</v>
      </c>
      <c r="H993" s="2">
        <v>1.1000000000000001</v>
      </c>
      <c r="I993" s="8">
        <v>2</v>
      </c>
      <c r="J993" s="34" t="s">
        <v>4423</v>
      </c>
      <c r="K993" s="1">
        <v>901.77</v>
      </c>
      <c r="L993" s="31"/>
      <c r="M993" s="2"/>
      <c r="N993" s="2">
        <f t="shared" si="31"/>
        <v>901.77</v>
      </c>
      <c r="O993" s="2">
        <f t="shared" si="32"/>
        <v>8.0515178571428567</v>
      </c>
      <c r="P993" s="1" t="s">
        <v>47</v>
      </c>
    </row>
    <row r="994" spans="1:16" x14ac:dyDescent="0.25">
      <c r="A994" s="33"/>
      <c r="B994" s="33"/>
      <c r="C994" s="33"/>
      <c r="D994" s="33"/>
      <c r="E994" s="33"/>
      <c r="F994" s="20" t="s">
        <v>16</v>
      </c>
      <c r="G994" s="1" t="s">
        <v>14</v>
      </c>
      <c r="H994" s="2">
        <v>0</v>
      </c>
      <c r="I994" s="8">
        <v>1</v>
      </c>
      <c r="J994" s="35"/>
      <c r="K994" s="1"/>
      <c r="L994" s="33"/>
      <c r="M994" s="2"/>
      <c r="N994" s="19">
        <f t="shared" si="31"/>
        <v>0</v>
      </c>
      <c r="O994" s="19">
        <f t="shared" si="32"/>
        <v>0</v>
      </c>
      <c r="P994" s="1" t="s">
        <v>24</v>
      </c>
    </row>
    <row r="995" spans="1:16" x14ac:dyDescent="0.25">
      <c r="A995" s="20" t="s">
        <v>160</v>
      </c>
      <c r="B995" s="20" t="s">
        <v>2409</v>
      </c>
      <c r="C995" s="20" t="s">
        <v>2410</v>
      </c>
      <c r="D995" s="20" t="s">
        <v>2411</v>
      </c>
      <c r="E995" s="20" t="s">
        <v>15</v>
      </c>
      <c r="F995" s="20" t="s">
        <v>16</v>
      </c>
      <c r="G995" s="1" t="s">
        <v>17</v>
      </c>
      <c r="H995" s="2">
        <v>1.1000000000000001</v>
      </c>
      <c r="I995" s="8">
        <v>2</v>
      </c>
      <c r="J995" s="29"/>
      <c r="K995" s="1"/>
      <c r="L995" s="20" t="s">
        <v>4637</v>
      </c>
      <c r="M995" s="2">
        <v>70.5</v>
      </c>
      <c r="N995" s="2">
        <f t="shared" si="31"/>
        <v>70.5</v>
      </c>
      <c r="O995" s="2">
        <f t="shared" si="32"/>
        <v>0.6294642857142857</v>
      </c>
      <c r="P995" s="1" t="s">
        <v>22</v>
      </c>
    </row>
    <row r="996" spans="1:16" x14ac:dyDescent="0.25">
      <c r="A996" s="20" t="s">
        <v>160</v>
      </c>
      <c r="B996" s="20" t="s">
        <v>2412</v>
      </c>
      <c r="C996" s="20" t="s">
        <v>2413</v>
      </c>
      <c r="D996" s="20" t="s">
        <v>2414</v>
      </c>
      <c r="E996" s="20" t="s">
        <v>15</v>
      </c>
      <c r="F996" s="20" t="s">
        <v>16</v>
      </c>
      <c r="G996" s="1" t="s">
        <v>17</v>
      </c>
      <c r="H996" s="2">
        <v>1.1000000000000001</v>
      </c>
      <c r="I996" s="8">
        <v>1</v>
      </c>
      <c r="J996" s="29"/>
      <c r="K996" s="1"/>
      <c r="L996" s="20" t="s">
        <v>4638</v>
      </c>
      <c r="M996" s="2">
        <v>9</v>
      </c>
      <c r="N996" s="2">
        <f t="shared" si="31"/>
        <v>9</v>
      </c>
      <c r="O996" s="2">
        <f t="shared" si="32"/>
        <v>8.0357142857142863E-2</v>
      </c>
      <c r="P996" s="1" t="s">
        <v>12</v>
      </c>
    </row>
    <row r="997" spans="1:16" x14ac:dyDescent="0.25">
      <c r="A997" s="20" t="s">
        <v>160</v>
      </c>
      <c r="B997" s="20" t="s">
        <v>2418</v>
      </c>
      <c r="C997" s="20" t="s">
        <v>2419</v>
      </c>
      <c r="D997" s="20" t="s">
        <v>2420</v>
      </c>
      <c r="E997" s="20" t="s">
        <v>15</v>
      </c>
      <c r="F997" s="20" t="s">
        <v>16</v>
      </c>
      <c r="G997" s="1" t="s">
        <v>17</v>
      </c>
      <c r="H997" s="2">
        <v>1.1000000000000001</v>
      </c>
      <c r="I997" s="8">
        <v>1</v>
      </c>
      <c r="J997" s="29"/>
      <c r="K997" s="1"/>
      <c r="L997" s="20" t="s">
        <v>4179</v>
      </c>
      <c r="M997" s="2">
        <v>72</v>
      </c>
      <c r="N997" s="2">
        <f t="shared" si="31"/>
        <v>72</v>
      </c>
      <c r="O997" s="2">
        <f t="shared" si="32"/>
        <v>0.6428571428571429</v>
      </c>
      <c r="P997" s="1" t="s">
        <v>12</v>
      </c>
    </row>
    <row r="998" spans="1:16" x14ac:dyDescent="0.25">
      <c r="A998" s="20" t="s">
        <v>160</v>
      </c>
      <c r="B998" s="20" t="s">
        <v>2421</v>
      </c>
      <c r="C998" s="20" t="s">
        <v>2422</v>
      </c>
      <c r="D998" s="20" t="s">
        <v>2423</v>
      </c>
      <c r="E998" s="20" t="s">
        <v>15</v>
      </c>
      <c r="F998" s="20" t="s">
        <v>16</v>
      </c>
      <c r="G998" s="1" t="s">
        <v>17</v>
      </c>
      <c r="H998" s="2">
        <v>1.1000000000000001</v>
      </c>
      <c r="I998" s="8">
        <v>3</v>
      </c>
      <c r="J998" s="29"/>
      <c r="K998" s="1"/>
      <c r="L998" s="20" t="s">
        <v>4640</v>
      </c>
      <c r="M998" s="2">
        <v>310.476</v>
      </c>
      <c r="N998" s="2">
        <f t="shared" si="31"/>
        <v>310.476</v>
      </c>
      <c r="O998" s="2">
        <f t="shared" si="32"/>
        <v>2.7721071428571427</v>
      </c>
      <c r="P998" s="1" t="s">
        <v>48</v>
      </c>
    </row>
    <row r="999" spans="1:16" x14ac:dyDescent="0.25">
      <c r="A999" s="20" t="s">
        <v>160</v>
      </c>
      <c r="B999" s="20" t="s">
        <v>2424</v>
      </c>
      <c r="C999" s="20" t="s">
        <v>2422</v>
      </c>
      <c r="D999" s="20" t="s">
        <v>2425</v>
      </c>
      <c r="E999" s="20" t="s">
        <v>15</v>
      </c>
      <c r="F999" s="20" t="s">
        <v>16</v>
      </c>
      <c r="G999" s="1" t="s">
        <v>17</v>
      </c>
      <c r="H999" s="2">
        <v>1.1000000000000001</v>
      </c>
      <c r="I999" s="8">
        <v>3</v>
      </c>
      <c r="J999" s="29"/>
      <c r="K999" s="1"/>
      <c r="L999" s="20" t="s">
        <v>4641</v>
      </c>
      <c r="M999" s="2">
        <v>18</v>
      </c>
      <c r="N999" s="2">
        <f t="shared" si="31"/>
        <v>18</v>
      </c>
      <c r="O999" s="2">
        <f t="shared" si="32"/>
        <v>0.16071428571428573</v>
      </c>
      <c r="P999" s="1" t="s">
        <v>64</v>
      </c>
    </row>
    <row r="1000" spans="1:16" x14ac:dyDescent="0.25">
      <c r="A1000" s="20" t="s">
        <v>160</v>
      </c>
      <c r="B1000" s="20" t="s">
        <v>2426</v>
      </c>
      <c r="C1000" s="20" t="s">
        <v>2427</v>
      </c>
      <c r="D1000" s="20" t="s">
        <v>2428</v>
      </c>
      <c r="E1000" s="20" t="s">
        <v>15</v>
      </c>
      <c r="F1000" s="20" t="s">
        <v>16</v>
      </c>
      <c r="G1000" s="1" t="s">
        <v>17</v>
      </c>
      <c r="H1000" s="2">
        <v>1.1000000000000001</v>
      </c>
      <c r="I1000" s="8">
        <v>2</v>
      </c>
      <c r="J1000" s="29"/>
      <c r="K1000" s="1"/>
      <c r="L1000" s="20" t="s">
        <v>4642</v>
      </c>
      <c r="M1000" s="2">
        <v>10.5</v>
      </c>
      <c r="N1000" s="2">
        <f t="shared" si="31"/>
        <v>10.5</v>
      </c>
      <c r="O1000" s="2">
        <f t="shared" si="32"/>
        <v>9.375E-2</v>
      </c>
      <c r="P1000" s="1" t="s">
        <v>22</v>
      </c>
    </row>
    <row r="1001" spans="1:16" x14ac:dyDescent="0.25">
      <c r="A1001" s="31" t="s">
        <v>160</v>
      </c>
      <c r="B1001" s="31" t="s">
        <v>2429</v>
      </c>
      <c r="C1001" s="31" t="s">
        <v>2430</v>
      </c>
      <c r="D1001" s="31" t="s">
        <v>2431</v>
      </c>
      <c r="E1001" s="31" t="s">
        <v>43</v>
      </c>
      <c r="F1001" s="20" t="s">
        <v>130</v>
      </c>
      <c r="G1001" s="1" t="s">
        <v>14</v>
      </c>
      <c r="H1001" s="2">
        <v>0</v>
      </c>
      <c r="I1001" s="8">
        <v>1</v>
      </c>
      <c r="J1001" s="34" t="s">
        <v>4434</v>
      </c>
      <c r="K1001" s="1"/>
      <c r="L1001" s="20" t="s">
        <v>4207</v>
      </c>
      <c r="M1001" s="2">
        <v>27</v>
      </c>
      <c r="N1001" s="2">
        <f t="shared" si="31"/>
        <v>27</v>
      </c>
      <c r="O1001" s="2">
        <f t="shared" si="32"/>
        <v>0.24107142857142858</v>
      </c>
      <c r="P1001" s="1" t="s">
        <v>12</v>
      </c>
    </row>
    <row r="1002" spans="1:16" x14ac:dyDescent="0.25">
      <c r="A1002" s="32"/>
      <c r="B1002" s="32"/>
      <c r="C1002" s="32"/>
      <c r="D1002" s="32"/>
      <c r="E1002" s="32"/>
      <c r="F1002" s="20" t="s">
        <v>16</v>
      </c>
      <c r="G1002" s="1" t="s">
        <v>17</v>
      </c>
      <c r="H1002" s="2">
        <v>1.1000000000000001</v>
      </c>
      <c r="I1002" s="8">
        <v>3</v>
      </c>
      <c r="J1002" s="36"/>
      <c r="K1002" s="1">
        <v>320.95999999999998</v>
      </c>
      <c r="L1002" s="20" t="s">
        <v>4253</v>
      </c>
      <c r="M1002" s="2">
        <f>0.375*12</f>
        <v>4.5</v>
      </c>
      <c r="N1002" s="2">
        <f t="shared" si="31"/>
        <v>325.45999999999998</v>
      </c>
      <c r="O1002" s="2">
        <f t="shared" si="32"/>
        <v>2.9058928571428568</v>
      </c>
      <c r="P1002" s="1" t="s">
        <v>2432</v>
      </c>
    </row>
    <row r="1003" spans="1:16" x14ac:dyDescent="0.25">
      <c r="A1003" s="32"/>
      <c r="B1003" s="32"/>
      <c r="C1003" s="32"/>
      <c r="D1003" s="32"/>
      <c r="E1003" s="32"/>
      <c r="F1003" s="20" t="s">
        <v>16</v>
      </c>
      <c r="G1003" s="1" t="s">
        <v>14</v>
      </c>
      <c r="H1003" s="2">
        <v>0</v>
      </c>
      <c r="I1003" s="8">
        <v>0</v>
      </c>
      <c r="J1003" s="36"/>
      <c r="K1003" s="1"/>
      <c r="L1003" s="31"/>
      <c r="M1003" s="2"/>
      <c r="N1003" s="19">
        <f t="shared" si="31"/>
        <v>0</v>
      </c>
      <c r="O1003" s="19">
        <f t="shared" si="32"/>
        <v>0</v>
      </c>
      <c r="P1003" s="1" t="s">
        <v>10</v>
      </c>
    </row>
    <row r="1004" spans="1:16" x14ac:dyDescent="0.25">
      <c r="A1004" s="33"/>
      <c r="B1004" s="33"/>
      <c r="C1004" s="33"/>
      <c r="D1004" s="33"/>
      <c r="E1004" s="33"/>
      <c r="F1004" s="20" t="s">
        <v>16</v>
      </c>
      <c r="G1004" s="1" t="s">
        <v>135</v>
      </c>
      <c r="H1004" s="2">
        <v>0.1</v>
      </c>
      <c r="I1004" s="8">
        <v>1</v>
      </c>
      <c r="J1004" s="35"/>
      <c r="K1004" s="1"/>
      <c r="L1004" s="33"/>
      <c r="M1004" s="2"/>
      <c r="N1004" s="19">
        <f t="shared" si="31"/>
        <v>0</v>
      </c>
      <c r="O1004" s="19">
        <f t="shared" si="32"/>
        <v>0</v>
      </c>
      <c r="P1004" s="1" t="s">
        <v>12</v>
      </c>
    </row>
    <row r="1005" spans="1:16" x14ac:dyDescent="0.25">
      <c r="A1005" s="20" t="s">
        <v>160</v>
      </c>
      <c r="B1005" s="20" t="s">
        <v>2433</v>
      </c>
      <c r="C1005" s="20" t="s">
        <v>2434</v>
      </c>
      <c r="D1005" s="20" t="s">
        <v>2435</v>
      </c>
      <c r="E1005" s="20" t="s">
        <v>167</v>
      </c>
      <c r="F1005" s="20" t="s">
        <v>16</v>
      </c>
      <c r="G1005" s="1" t="s">
        <v>17</v>
      </c>
      <c r="H1005" s="2">
        <v>1.1000000000000001</v>
      </c>
      <c r="I1005" s="8">
        <v>4</v>
      </c>
      <c r="J1005" s="29" t="s">
        <v>4434</v>
      </c>
      <c r="K1005" s="1">
        <v>365.8</v>
      </c>
      <c r="L1005" s="20"/>
      <c r="M1005" s="2"/>
      <c r="N1005" s="2">
        <f t="shared" ref="N1005:N1068" si="33">K1005+M1005</f>
        <v>365.8</v>
      </c>
      <c r="O1005" s="2">
        <f t="shared" ref="O1005:O1068" si="34">N1005/112</f>
        <v>3.2660714285714287</v>
      </c>
      <c r="P1005" s="1" t="s">
        <v>125</v>
      </c>
    </row>
    <row r="1006" spans="1:16" x14ac:dyDescent="0.25">
      <c r="A1006" s="31" t="s">
        <v>160</v>
      </c>
      <c r="B1006" s="31" t="s">
        <v>2436</v>
      </c>
      <c r="C1006" s="31" t="s">
        <v>2437</v>
      </c>
      <c r="D1006" s="31" t="s">
        <v>2438</v>
      </c>
      <c r="E1006" s="31" t="s">
        <v>43</v>
      </c>
      <c r="F1006" s="20" t="s">
        <v>16</v>
      </c>
      <c r="G1006" s="1" t="s">
        <v>17</v>
      </c>
      <c r="H1006" s="2">
        <v>1.1000000000000001</v>
      </c>
      <c r="I1006" s="8">
        <v>1</v>
      </c>
      <c r="J1006" s="34" t="s">
        <v>4434</v>
      </c>
      <c r="K1006" s="1">
        <v>396.48</v>
      </c>
      <c r="L1006" s="31"/>
      <c r="M1006" s="2"/>
      <c r="N1006" s="2">
        <f t="shared" si="33"/>
        <v>396.48</v>
      </c>
      <c r="O1006" s="2">
        <f t="shared" si="34"/>
        <v>3.54</v>
      </c>
      <c r="P1006" s="1" t="s">
        <v>44</v>
      </c>
    </row>
    <row r="1007" spans="1:16" x14ac:dyDescent="0.25">
      <c r="A1007" s="33"/>
      <c r="B1007" s="33"/>
      <c r="C1007" s="33"/>
      <c r="D1007" s="33"/>
      <c r="E1007" s="33"/>
      <c r="F1007" s="20" t="s">
        <v>16</v>
      </c>
      <c r="G1007" s="1" t="s">
        <v>14</v>
      </c>
      <c r="H1007" s="2">
        <v>0</v>
      </c>
      <c r="I1007" s="8">
        <v>1</v>
      </c>
      <c r="J1007" s="35"/>
      <c r="K1007" s="1"/>
      <c r="L1007" s="33"/>
      <c r="M1007" s="2"/>
      <c r="N1007" s="19">
        <f t="shared" si="33"/>
        <v>0</v>
      </c>
      <c r="O1007" s="19">
        <f t="shared" si="34"/>
        <v>0</v>
      </c>
      <c r="P1007" s="1" t="s">
        <v>12</v>
      </c>
    </row>
    <row r="1008" spans="1:16" x14ac:dyDescent="0.25">
      <c r="A1008" s="20" t="s">
        <v>160</v>
      </c>
      <c r="B1008" s="20" t="s">
        <v>2439</v>
      </c>
      <c r="C1008" s="20" t="s">
        <v>2440</v>
      </c>
      <c r="D1008" s="20" t="s">
        <v>2441</v>
      </c>
      <c r="E1008" s="20" t="s">
        <v>15</v>
      </c>
      <c r="F1008" s="20" t="s">
        <v>16</v>
      </c>
      <c r="G1008" s="1" t="s">
        <v>17</v>
      </c>
      <c r="H1008" s="2">
        <v>1.1000000000000001</v>
      </c>
      <c r="I1008" s="8">
        <v>1</v>
      </c>
      <c r="J1008" s="29"/>
      <c r="K1008" s="1"/>
      <c r="L1008" s="20" t="s">
        <v>4643</v>
      </c>
      <c r="M1008" s="2">
        <v>36</v>
      </c>
      <c r="N1008" s="2">
        <f t="shared" si="33"/>
        <v>36</v>
      </c>
      <c r="O1008" s="2">
        <f t="shared" si="34"/>
        <v>0.32142857142857145</v>
      </c>
      <c r="P1008" s="1" t="s">
        <v>29</v>
      </c>
    </row>
    <row r="1009" spans="1:16" x14ac:dyDescent="0.25">
      <c r="A1009" s="20" t="s">
        <v>160</v>
      </c>
      <c r="B1009" s="20" t="s">
        <v>2442</v>
      </c>
      <c r="C1009" s="20" t="s">
        <v>2443</v>
      </c>
      <c r="D1009" s="20" t="s">
        <v>2444</v>
      </c>
      <c r="E1009" s="20" t="s">
        <v>15</v>
      </c>
      <c r="F1009" s="20" t="s">
        <v>16</v>
      </c>
      <c r="G1009" s="1" t="s">
        <v>17</v>
      </c>
      <c r="H1009" s="2">
        <v>1.1000000000000001</v>
      </c>
      <c r="I1009" s="8">
        <v>1</v>
      </c>
      <c r="J1009" s="29"/>
      <c r="K1009" s="1"/>
      <c r="L1009" s="20" t="s">
        <v>4644</v>
      </c>
      <c r="M1009" s="2">
        <v>95.772000000000006</v>
      </c>
      <c r="N1009" s="2">
        <f t="shared" si="33"/>
        <v>95.772000000000006</v>
      </c>
      <c r="O1009" s="2">
        <f t="shared" si="34"/>
        <v>0.85510714285714295</v>
      </c>
      <c r="P1009" s="1" t="s">
        <v>72</v>
      </c>
    </row>
    <row r="1010" spans="1:16" x14ac:dyDescent="0.25">
      <c r="A1010" s="20" t="s">
        <v>160</v>
      </c>
      <c r="B1010" s="20" t="s">
        <v>2445</v>
      </c>
      <c r="C1010" s="20" t="s">
        <v>2446</v>
      </c>
      <c r="D1010" s="20" t="s">
        <v>2447</v>
      </c>
      <c r="E1010" s="20" t="s">
        <v>15</v>
      </c>
      <c r="F1010" s="20" t="s">
        <v>16</v>
      </c>
      <c r="G1010" s="1" t="s">
        <v>17</v>
      </c>
      <c r="H1010" s="2">
        <v>1.1000000000000001</v>
      </c>
      <c r="I1010" s="8">
        <v>1</v>
      </c>
      <c r="J1010" s="29"/>
      <c r="K1010" s="1"/>
      <c r="L1010" s="20" t="s">
        <v>4199</v>
      </c>
      <c r="M1010" s="2">
        <v>67.787999999999997</v>
      </c>
      <c r="N1010" s="2">
        <f t="shared" si="33"/>
        <v>67.787999999999997</v>
      </c>
      <c r="O1010" s="2">
        <f t="shared" si="34"/>
        <v>0.60524999999999995</v>
      </c>
      <c r="P1010" s="1" t="s">
        <v>72</v>
      </c>
    </row>
    <row r="1011" spans="1:16" x14ac:dyDescent="0.25">
      <c r="A1011" s="31" t="s">
        <v>160</v>
      </c>
      <c r="B1011" s="31" t="s">
        <v>2451</v>
      </c>
      <c r="C1011" s="31" t="s">
        <v>2452</v>
      </c>
      <c r="D1011" s="31" t="s">
        <v>2453</v>
      </c>
      <c r="E1011" s="31" t="s">
        <v>43</v>
      </c>
      <c r="F1011" s="20" t="s">
        <v>130</v>
      </c>
      <c r="G1011" s="1" t="s">
        <v>14</v>
      </c>
      <c r="H1011" s="2">
        <v>0</v>
      </c>
      <c r="I1011" s="8">
        <v>1</v>
      </c>
      <c r="J1011" s="34" t="s">
        <v>4434</v>
      </c>
      <c r="K1011" s="1"/>
      <c r="L1011" s="20" t="s">
        <v>4254</v>
      </c>
      <c r="M1011" s="2">
        <f>1.25*12</f>
        <v>15</v>
      </c>
      <c r="N1011" s="2">
        <f t="shared" si="33"/>
        <v>15</v>
      </c>
      <c r="O1011" s="2">
        <f t="shared" si="34"/>
        <v>0.13392857142857142</v>
      </c>
      <c r="P1011" s="1" t="s">
        <v>12</v>
      </c>
    </row>
    <row r="1012" spans="1:16" x14ac:dyDescent="0.25">
      <c r="A1012" s="32"/>
      <c r="B1012" s="32"/>
      <c r="C1012" s="32"/>
      <c r="D1012" s="32"/>
      <c r="E1012" s="32"/>
      <c r="F1012" s="20" t="s">
        <v>16</v>
      </c>
      <c r="G1012" s="1" t="s">
        <v>17</v>
      </c>
      <c r="H1012" s="2">
        <v>1.1000000000000001</v>
      </c>
      <c r="I1012" s="8">
        <v>3</v>
      </c>
      <c r="J1012" s="36"/>
      <c r="K1012" s="1">
        <v>828.36</v>
      </c>
      <c r="L1012" s="31"/>
      <c r="M1012" s="2"/>
      <c r="N1012" s="2">
        <f t="shared" si="33"/>
        <v>828.36</v>
      </c>
      <c r="O1012" s="2">
        <f t="shared" si="34"/>
        <v>7.3960714285714291</v>
      </c>
      <c r="P1012" s="1" t="s">
        <v>34</v>
      </c>
    </row>
    <row r="1013" spans="1:16" x14ac:dyDescent="0.25">
      <c r="A1013" s="33"/>
      <c r="B1013" s="33"/>
      <c r="C1013" s="33"/>
      <c r="D1013" s="33"/>
      <c r="E1013" s="33"/>
      <c r="F1013" s="20" t="s">
        <v>16</v>
      </c>
      <c r="G1013" s="1" t="s">
        <v>135</v>
      </c>
      <c r="H1013" s="2">
        <v>0.1</v>
      </c>
      <c r="I1013" s="8">
        <v>1</v>
      </c>
      <c r="J1013" s="35"/>
      <c r="K1013" s="1"/>
      <c r="L1013" s="33"/>
      <c r="M1013" s="2"/>
      <c r="N1013" s="19">
        <f t="shared" si="33"/>
        <v>0</v>
      </c>
      <c r="O1013" s="19">
        <f t="shared" si="34"/>
        <v>0</v>
      </c>
      <c r="P1013" s="1" t="s">
        <v>12</v>
      </c>
    </row>
    <row r="1014" spans="1:16" x14ac:dyDescent="0.25">
      <c r="A1014" s="31" t="s">
        <v>160</v>
      </c>
      <c r="B1014" s="31" t="s">
        <v>2454</v>
      </c>
      <c r="C1014" s="31" t="s">
        <v>2455</v>
      </c>
      <c r="D1014" s="31" t="s">
        <v>2456</v>
      </c>
      <c r="E1014" s="31" t="s">
        <v>167</v>
      </c>
      <c r="F1014" s="20" t="s">
        <v>130</v>
      </c>
      <c r="G1014" s="1" t="s">
        <v>14</v>
      </c>
      <c r="H1014" s="2">
        <v>0</v>
      </c>
      <c r="I1014" s="8">
        <v>1</v>
      </c>
      <c r="J1014" s="34" t="s">
        <v>4434</v>
      </c>
      <c r="K1014" s="1"/>
      <c r="L1014" s="20" t="s">
        <v>4255</v>
      </c>
      <c r="M1014" s="2">
        <f>0.887*12</f>
        <v>10.644</v>
      </c>
      <c r="N1014" s="2">
        <f t="shared" si="33"/>
        <v>10.644</v>
      </c>
      <c r="O1014" s="2">
        <f t="shared" si="34"/>
        <v>9.5035714285714293E-2</v>
      </c>
      <c r="P1014" s="1" t="s">
        <v>12</v>
      </c>
    </row>
    <row r="1015" spans="1:16" x14ac:dyDescent="0.25">
      <c r="A1015" s="32"/>
      <c r="B1015" s="32"/>
      <c r="C1015" s="32"/>
      <c r="D1015" s="32"/>
      <c r="E1015" s="32"/>
      <c r="F1015" s="20" t="s">
        <v>16</v>
      </c>
      <c r="G1015" s="1" t="s">
        <v>17</v>
      </c>
      <c r="H1015" s="2">
        <v>1.1000000000000001</v>
      </c>
      <c r="I1015" s="8">
        <v>3</v>
      </c>
      <c r="J1015" s="36"/>
      <c r="K1015" s="1">
        <v>623.04</v>
      </c>
      <c r="L1015" s="31"/>
      <c r="M1015" s="2"/>
      <c r="N1015" s="2">
        <f t="shared" si="33"/>
        <v>623.04</v>
      </c>
      <c r="O1015" s="2">
        <f t="shared" si="34"/>
        <v>5.5628571428571423</v>
      </c>
      <c r="P1015" s="1" t="s">
        <v>60</v>
      </c>
    </row>
    <row r="1016" spans="1:16" x14ac:dyDescent="0.25">
      <c r="A1016" s="33"/>
      <c r="B1016" s="33"/>
      <c r="C1016" s="33"/>
      <c r="D1016" s="33"/>
      <c r="E1016" s="33"/>
      <c r="F1016" s="20" t="s">
        <v>16</v>
      </c>
      <c r="G1016" s="1" t="s">
        <v>135</v>
      </c>
      <c r="H1016" s="2">
        <v>0.1</v>
      </c>
      <c r="I1016" s="8">
        <v>1</v>
      </c>
      <c r="J1016" s="35"/>
      <c r="K1016" s="1"/>
      <c r="L1016" s="33"/>
      <c r="M1016" s="2"/>
      <c r="N1016" s="19">
        <f t="shared" si="33"/>
        <v>0</v>
      </c>
      <c r="O1016" s="19">
        <f t="shared" si="34"/>
        <v>0</v>
      </c>
      <c r="P1016" s="1" t="s">
        <v>12</v>
      </c>
    </row>
    <row r="1017" spans="1:16" x14ac:dyDescent="0.25">
      <c r="A1017" s="31" t="s">
        <v>160</v>
      </c>
      <c r="B1017" s="31" t="s">
        <v>2457</v>
      </c>
      <c r="C1017" s="31" t="s">
        <v>2458</v>
      </c>
      <c r="D1017" s="31" t="s">
        <v>2459</v>
      </c>
      <c r="E1017" s="31" t="s">
        <v>43</v>
      </c>
      <c r="F1017" s="20" t="s">
        <v>16</v>
      </c>
      <c r="G1017" s="1" t="s">
        <v>17</v>
      </c>
      <c r="H1017" s="2">
        <v>1.1000000000000001</v>
      </c>
      <c r="I1017" s="8">
        <v>4</v>
      </c>
      <c r="J1017" s="34" t="s">
        <v>4434</v>
      </c>
      <c r="K1017" s="1">
        <v>1996.56</v>
      </c>
      <c r="L1017" s="20" t="s">
        <v>4256</v>
      </c>
      <c r="M1017" s="2">
        <f>0.875*12</f>
        <v>10.5</v>
      </c>
      <c r="N1017" s="2">
        <f t="shared" si="33"/>
        <v>2007.06</v>
      </c>
      <c r="O1017" s="2">
        <f t="shared" si="34"/>
        <v>17.920178571428572</v>
      </c>
      <c r="P1017" s="1" t="s">
        <v>118</v>
      </c>
    </row>
    <row r="1018" spans="1:16" x14ac:dyDescent="0.25">
      <c r="A1018" s="32"/>
      <c r="B1018" s="32"/>
      <c r="C1018" s="32"/>
      <c r="D1018" s="32"/>
      <c r="E1018" s="32"/>
      <c r="F1018" s="20" t="s">
        <v>16</v>
      </c>
      <c r="G1018" s="1" t="s">
        <v>14</v>
      </c>
      <c r="H1018" s="2">
        <v>0</v>
      </c>
      <c r="I1018" s="8">
        <v>1</v>
      </c>
      <c r="J1018" s="36"/>
      <c r="K1018" s="1"/>
      <c r="L1018" s="31"/>
      <c r="M1018" s="2"/>
      <c r="N1018" s="19">
        <f t="shared" si="33"/>
        <v>0</v>
      </c>
      <c r="O1018" s="19">
        <f t="shared" si="34"/>
        <v>0</v>
      </c>
      <c r="P1018" s="1" t="s">
        <v>12</v>
      </c>
    </row>
    <row r="1019" spans="1:16" x14ac:dyDescent="0.25">
      <c r="A1019" s="33"/>
      <c r="B1019" s="33"/>
      <c r="C1019" s="33"/>
      <c r="D1019" s="33"/>
      <c r="E1019" s="33"/>
      <c r="F1019" s="20" t="s">
        <v>16</v>
      </c>
      <c r="G1019" s="1" t="s">
        <v>135</v>
      </c>
      <c r="H1019" s="2">
        <v>0.1</v>
      </c>
      <c r="I1019" s="8">
        <v>1</v>
      </c>
      <c r="J1019" s="35"/>
      <c r="K1019" s="1"/>
      <c r="L1019" s="33"/>
      <c r="M1019" s="2"/>
      <c r="N1019" s="19">
        <f t="shared" si="33"/>
        <v>0</v>
      </c>
      <c r="O1019" s="19">
        <f t="shared" si="34"/>
        <v>0</v>
      </c>
      <c r="P1019" s="1" t="s">
        <v>12</v>
      </c>
    </row>
    <row r="1020" spans="1:16" x14ac:dyDescent="0.25">
      <c r="A1020" s="31" t="s">
        <v>160</v>
      </c>
      <c r="B1020" s="31" t="s">
        <v>2460</v>
      </c>
      <c r="C1020" s="31" t="s">
        <v>2461</v>
      </c>
      <c r="D1020" s="31" t="s">
        <v>2462</v>
      </c>
      <c r="E1020" s="31" t="s">
        <v>43</v>
      </c>
      <c r="F1020" s="20" t="s">
        <v>16</v>
      </c>
      <c r="G1020" s="1" t="s">
        <v>17</v>
      </c>
      <c r="H1020" s="2">
        <v>1.1000000000000001</v>
      </c>
      <c r="I1020" s="8">
        <v>2</v>
      </c>
      <c r="J1020" s="34" t="s">
        <v>4382</v>
      </c>
      <c r="K1020" s="1">
        <v>257.24</v>
      </c>
      <c r="L1020" s="31"/>
      <c r="M1020" s="2"/>
      <c r="N1020" s="2">
        <f t="shared" si="33"/>
        <v>257.24</v>
      </c>
      <c r="O1020" s="2">
        <f t="shared" si="34"/>
        <v>2.2967857142857144</v>
      </c>
      <c r="P1020" s="1" t="s">
        <v>116</v>
      </c>
    </row>
    <row r="1021" spans="1:16" x14ac:dyDescent="0.25">
      <c r="A1021" s="33"/>
      <c r="B1021" s="33"/>
      <c r="C1021" s="33"/>
      <c r="D1021" s="33"/>
      <c r="E1021" s="33"/>
      <c r="F1021" s="20" t="s">
        <v>16</v>
      </c>
      <c r="G1021" s="1" t="s">
        <v>14</v>
      </c>
      <c r="H1021" s="2">
        <v>0</v>
      </c>
      <c r="I1021" s="8">
        <v>1</v>
      </c>
      <c r="J1021" s="35"/>
      <c r="K1021" s="1"/>
      <c r="L1021" s="33"/>
      <c r="M1021" s="2"/>
      <c r="N1021" s="19">
        <f t="shared" si="33"/>
        <v>0</v>
      </c>
      <c r="O1021" s="19">
        <f t="shared" si="34"/>
        <v>0</v>
      </c>
      <c r="P1021" s="1" t="s">
        <v>24</v>
      </c>
    </row>
    <row r="1022" spans="1:16" x14ac:dyDescent="0.25">
      <c r="A1022" s="31" t="s">
        <v>160</v>
      </c>
      <c r="B1022" s="31" t="s">
        <v>2463</v>
      </c>
      <c r="C1022" s="31" t="s">
        <v>2464</v>
      </c>
      <c r="D1022" s="31" t="s">
        <v>2465</v>
      </c>
      <c r="E1022" s="31" t="s">
        <v>28</v>
      </c>
      <c r="F1022" s="20" t="s">
        <v>16</v>
      </c>
      <c r="G1022" s="1" t="s">
        <v>17</v>
      </c>
      <c r="H1022" s="2">
        <v>1.1000000000000001</v>
      </c>
      <c r="I1022" s="8">
        <v>3</v>
      </c>
      <c r="J1022" s="34" t="s">
        <v>4423</v>
      </c>
      <c r="K1022" s="1">
        <v>901.77</v>
      </c>
      <c r="L1022" s="31"/>
      <c r="M1022" s="2"/>
      <c r="N1022" s="2">
        <f t="shared" si="33"/>
        <v>901.77</v>
      </c>
      <c r="O1022" s="2">
        <f t="shared" si="34"/>
        <v>8.0515178571428567</v>
      </c>
      <c r="P1022" s="1" t="s">
        <v>68</v>
      </c>
    </row>
    <row r="1023" spans="1:16" x14ac:dyDescent="0.25">
      <c r="A1023" s="33"/>
      <c r="B1023" s="33"/>
      <c r="C1023" s="33"/>
      <c r="D1023" s="33"/>
      <c r="E1023" s="33"/>
      <c r="F1023" s="20" t="s">
        <v>16</v>
      </c>
      <c r="G1023" s="1" t="s">
        <v>14</v>
      </c>
      <c r="H1023" s="2">
        <v>0</v>
      </c>
      <c r="I1023" s="8">
        <v>1</v>
      </c>
      <c r="J1023" s="35"/>
      <c r="K1023" s="1"/>
      <c r="L1023" s="33"/>
      <c r="M1023" s="2"/>
      <c r="N1023" s="19">
        <f t="shared" si="33"/>
        <v>0</v>
      </c>
      <c r="O1023" s="19">
        <f t="shared" si="34"/>
        <v>0</v>
      </c>
      <c r="P1023" s="1" t="s">
        <v>24</v>
      </c>
    </row>
    <row r="1024" spans="1:16" x14ac:dyDescent="0.25">
      <c r="A1024" s="31" t="s">
        <v>160</v>
      </c>
      <c r="B1024" s="31" t="s">
        <v>2466</v>
      </c>
      <c r="C1024" s="31" t="s">
        <v>2467</v>
      </c>
      <c r="D1024" s="31" t="s">
        <v>2468</v>
      </c>
      <c r="E1024" s="31" t="s">
        <v>43</v>
      </c>
      <c r="F1024" s="20" t="s">
        <v>16</v>
      </c>
      <c r="G1024" s="1" t="s">
        <v>17</v>
      </c>
      <c r="H1024" s="2">
        <v>1.1000000000000001</v>
      </c>
      <c r="I1024" s="8">
        <v>2</v>
      </c>
      <c r="J1024" s="34" t="s">
        <v>4434</v>
      </c>
      <c r="K1024" s="1">
        <v>129.80000000000001</v>
      </c>
      <c r="L1024" s="31"/>
      <c r="M1024" s="2"/>
      <c r="N1024" s="2">
        <f t="shared" si="33"/>
        <v>129.80000000000001</v>
      </c>
      <c r="O1024" s="2">
        <f t="shared" si="34"/>
        <v>1.1589285714285715</v>
      </c>
      <c r="P1024" s="1" t="s">
        <v>46</v>
      </c>
    </row>
    <row r="1025" spans="1:16" x14ac:dyDescent="0.25">
      <c r="A1025" s="33"/>
      <c r="B1025" s="33"/>
      <c r="C1025" s="33"/>
      <c r="D1025" s="33"/>
      <c r="E1025" s="33"/>
      <c r="F1025" s="20" t="s">
        <v>16</v>
      </c>
      <c r="G1025" s="1" t="s">
        <v>14</v>
      </c>
      <c r="H1025" s="2">
        <v>0</v>
      </c>
      <c r="I1025" s="8">
        <v>1</v>
      </c>
      <c r="J1025" s="35"/>
      <c r="K1025" s="1"/>
      <c r="L1025" s="33"/>
      <c r="M1025" s="2"/>
      <c r="N1025" s="19">
        <f t="shared" si="33"/>
        <v>0</v>
      </c>
      <c r="O1025" s="19">
        <f t="shared" si="34"/>
        <v>0</v>
      </c>
      <c r="P1025" s="1" t="s">
        <v>12</v>
      </c>
    </row>
    <row r="1026" spans="1:16" x14ac:dyDescent="0.25">
      <c r="A1026" s="31" t="s">
        <v>160</v>
      </c>
      <c r="B1026" s="31" t="s">
        <v>2469</v>
      </c>
      <c r="C1026" s="31" t="s">
        <v>2470</v>
      </c>
      <c r="D1026" s="31" t="s">
        <v>2471</v>
      </c>
      <c r="E1026" s="31" t="s">
        <v>43</v>
      </c>
      <c r="F1026" s="20" t="s">
        <v>16</v>
      </c>
      <c r="G1026" s="1" t="s">
        <v>17</v>
      </c>
      <c r="H1026" s="2">
        <v>1.1000000000000001</v>
      </c>
      <c r="I1026" s="8">
        <v>3</v>
      </c>
      <c r="J1026" s="34" t="s">
        <v>4566</v>
      </c>
      <c r="K1026" s="1">
        <v>330.4</v>
      </c>
      <c r="L1026" s="31"/>
      <c r="M1026" s="2"/>
      <c r="N1026" s="2">
        <f t="shared" si="33"/>
        <v>330.4</v>
      </c>
      <c r="O1026" s="2">
        <f t="shared" si="34"/>
        <v>2.9499999999999997</v>
      </c>
      <c r="P1026" s="1" t="s">
        <v>34</v>
      </c>
    </row>
    <row r="1027" spans="1:16" x14ac:dyDescent="0.25">
      <c r="A1027" s="33"/>
      <c r="B1027" s="33"/>
      <c r="C1027" s="33"/>
      <c r="D1027" s="33"/>
      <c r="E1027" s="33"/>
      <c r="F1027" s="20" t="s">
        <v>16</v>
      </c>
      <c r="G1027" s="1" t="s">
        <v>14</v>
      </c>
      <c r="H1027" s="2">
        <v>0</v>
      </c>
      <c r="I1027" s="8">
        <v>1</v>
      </c>
      <c r="J1027" s="35"/>
      <c r="K1027" s="1"/>
      <c r="L1027" s="33"/>
      <c r="M1027" s="2"/>
      <c r="N1027" s="19">
        <f t="shared" si="33"/>
        <v>0</v>
      </c>
      <c r="O1027" s="19">
        <f t="shared" si="34"/>
        <v>0</v>
      </c>
      <c r="P1027" s="1" t="s">
        <v>12</v>
      </c>
    </row>
    <row r="1028" spans="1:16" x14ac:dyDescent="0.25">
      <c r="A1028" s="31" t="s">
        <v>160</v>
      </c>
      <c r="B1028" s="31" t="s">
        <v>2472</v>
      </c>
      <c r="C1028" s="31" t="s">
        <v>2473</v>
      </c>
      <c r="D1028" s="31" t="s">
        <v>2474</v>
      </c>
      <c r="E1028" s="31" t="s">
        <v>43</v>
      </c>
      <c r="F1028" s="20" t="s">
        <v>16</v>
      </c>
      <c r="G1028" s="1" t="s">
        <v>17</v>
      </c>
      <c r="H1028" s="2">
        <v>1.1000000000000001</v>
      </c>
      <c r="I1028" s="8">
        <v>4</v>
      </c>
      <c r="J1028" s="34" t="s">
        <v>4434</v>
      </c>
      <c r="K1028" s="1">
        <v>2857.96</v>
      </c>
      <c r="L1028" s="31"/>
      <c r="M1028" s="2"/>
      <c r="N1028" s="2">
        <f t="shared" si="33"/>
        <v>2857.96</v>
      </c>
      <c r="O1028" s="2">
        <f t="shared" si="34"/>
        <v>25.517500000000002</v>
      </c>
      <c r="P1028" s="1" t="s">
        <v>118</v>
      </c>
    </row>
    <row r="1029" spans="1:16" x14ac:dyDescent="0.25">
      <c r="A1029" s="32"/>
      <c r="B1029" s="32"/>
      <c r="C1029" s="32"/>
      <c r="D1029" s="32"/>
      <c r="E1029" s="32"/>
      <c r="F1029" s="20" t="s">
        <v>16</v>
      </c>
      <c r="G1029" s="1" t="s">
        <v>14</v>
      </c>
      <c r="H1029" s="2">
        <v>0</v>
      </c>
      <c r="I1029" s="8">
        <v>1</v>
      </c>
      <c r="J1029" s="36"/>
      <c r="K1029" s="1"/>
      <c r="L1029" s="32"/>
      <c r="M1029" s="2"/>
      <c r="N1029" s="19">
        <f t="shared" si="33"/>
        <v>0</v>
      </c>
      <c r="O1029" s="19">
        <f t="shared" si="34"/>
        <v>0</v>
      </c>
      <c r="P1029" s="1" t="s">
        <v>12</v>
      </c>
    </row>
    <row r="1030" spans="1:16" x14ac:dyDescent="0.25">
      <c r="A1030" s="33"/>
      <c r="B1030" s="33"/>
      <c r="C1030" s="33"/>
      <c r="D1030" s="33"/>
      <c r="E1030" s="33"/>
      <c r="F1030" s="20" t="s">
        <v>16</v>
      </c>
      <c r="G1030" s="1" t="s">
        <v>135</v>
      </c>
      <c r="H1030" s="2">
        <v>0.1</v>
      </c>
      <c r="I1030" s="8">
        <v>1</v>
      </c>
      <c r="J1030" s="35"/>
      <c r="K1030" s="1"/>
      <c r="L1030" s="33"/>
      <c r="M1030" s="2"/>
      <c r="N1030" s="19">
        <f t="shared" si="33"/>
        <v>0</v>
      </c>
      <c r="O1030" s="19">
        <f t="shared" si="34"/>
        <v>0</v>
      </c>
      <c r="P1030" s="1" t="s">
        <v>12</v>
      </c>
    </row>
    <row r="1031" spans="1:16" x14ac:dyDescent="0.25">
      <c r="A1031" s="31" t="s">
        <v>160</v>
      </c>
      <c r="B1031" s="31" t="s">
        <v>2475</v>
      </c>
      <c r="C1031" s="31" t="s">
        <v>2476</v>
      </c>
      <c r="D1031" s="31" t="s">
        <v>2477</v>
      </c>
      <c r="E1031" s="31" t="s">
        <v>43</v>
      </c>
      <c r="F1031" s="20" t="s">
        <v>16</v>
      </c>
      <c r="G1031" s="1" t="s">
        <v>17</v>
      </c>
      <c r="H1031" s="2">
        <v>1.1000000000000001</v>
      </c>
      <c r="I1031" s="8">
        <v>2</v>
      </c>
      <c r="J1031" s="34" t="s">
        <v>4383</v>
      </c>
      <c r="K1031" s="1">
        <v>733.96</v>
      </c>
      <c r="L1031" s="31"/>
      <c r="M1031" s="2"/>
      <c r="N1031" s="2">
        <f t="shared" si="33"/>
        <v>733.96</v>
      </c>
      <c r="O1031" s="2">
        <f t="shared" si="34"/>
        <v>6.5532142857142857</v>
      </c>
      <c r="P1031" s="1" t="s">
        <v>116</v>
      </c>
    </row>
    <row r="1032" spans="1:16" x14ac:dyDescent="0.25">
      <c r="A1032" s="33"/>
      <c r="B1032" s="33"/>
      <c r="C1032" s="33"/>
      <c r="D1032" s="33"/>
      <c r="E1032" s="33"/>
      <c r="F1032" s="20" t="s">
        <v>16</v>
      </c>
      <c r="G1032" s="1" t="s">
        <v>14</v>
      </c>
      <c r="H1032" s="2">
        <v>0</v>
      </c>
      <c r="I1032" s="8">
        <v>1</v>
      </c>
      <c r="J1032" s="35"/>
      <c r="K1032" s="1"/>
      <c r="L1032" s="33"/>
      <c r="M1032" s="2"/>
      <c r="N1032" s="19">
        <f t="shared" si="33"/>
        <v>0</v>
      </c>
      <c r="O1032" s="19">
        <f t="shared" si="34"/>
        <v>0</v>
      </c>
      <c r="P1032" s="1" t="s">
        <v>12</v>
      </c>
    </row>
    <row r="1033" spans="1:16" x14ac:dyDescent="0.25">
      <c r="A1033" s="31" t="s">
        <v>160</v>
      </c>
      <c r="B1033" s="31" t="s">
        <v>2478</v>
      </c>
      <c r="C1033" s="31" t="s">
        <v>2479</v>
      </c>
      <c r="D1033" s="31" t="s">
        <v>2480</v>
      </c>
      <c r="E1033" s="31" t="s">
        <v>28</v>
      </c>
      <c r="F1033" s="20" t="s">
        <v>130</v>
      </c>
      <c r="G1033" s="1" t="s">
        <v>14</v>
      </c>
      <c r="H1033" s="2">
        <v>0</v>
      </c>
      <c r="I1033" s="8">
        <v>0</v>
      </c>
      <c r="J1033" s="34" t="s">
        <v>4423</v>
      </c>
      <c r="K1033" s="1"/>
      <c r="L1033" s="31"/>
      <c r="M1033" s="2"/>
      <c r="N1033" s="19">
        <f t="shared" si="33"/>
        <v>0</v>
      </c>
      <c r="O1033" s="19">
        <f t="shared" si="34"/>
        <v>0</v>
      </c>
      <c r="P1033" s="1" t="s">
        <v>10</v>
      </c>
    </row>
    <row r="1034" spans="1:16" x14ac:dyDescent="0.25">
      <c r="A1034" s="32"/>
      <c r="B1034" s="32"/>
      <c r="C1034" s="32"/>
      <c r="D1034" s="32"/>
      <c r="E1034" s="32"/>
      <c r="F1034" s="20" t="s">
        <v>16</v>
      </c>
      <c r="G1034" s="1" t="s">
        <v>17</v>
      </c>
      <c r="H1034" s="2">
        <v>1.1000000000000001</v>
      </c>
      <c r="I1034" s="8">
        <v>3</v>
      </c>
      <c r="J1034" s="36"/>
      <c r="K1034" s="1">
        <v>901.77</v>
      </c>
      <c r="L1034" s="32"/>
      <c r="M1034" s="2"/>
      <c r="N1034" s="2">
        <f t="shared" si="33"/>
        <v>901.77</v>
      </c>
      <c r="O1034" s="2">
        <f t="shared" si="34"/>
        <v>8.0515178571428567</v>
      </c>
      <c r="P1034" s="1" t="s">
        <v>2481</v>
      </c>
    </row>
    <row r="1035" spans="1:16" x14ac:dyDescent="0.25">
      <c r="A1035" s="32"/>
      <c r="B1035" s="32"/>
      <c r="C1035" s="32"/>
      <c r="D1035" s="32"/>
      <c r="E1035" s="32"/>
      <c r="F1035" s="20" t="s">
        <v>16</v>
      </c>
      <c r="G1035" s="1" t="s">
        <v>14</v>
      </c>
      <c r="H1035" s="2">
        <v>0</v>
      </c>
      <c r="I1035" s="8">
        <v>1</v>
      </c>
      <c r="J1035" s="36"/>
      <c r="K1035" s="1"/>
      <c r="L1035" s="32"/>
      <c r="M1035" s="2"/>
      <c r="N1035" s="19">
        <f t="shared" si="33"/>
        <v>0</v>
      </c>
      <c r="O1035" s="19">
        <f t="shared" si="34"/>
        <v>0</v>
      </c>
      <c r="P1035" s="1" t="s">
        <v>12</v>
      </c>
    </row>
    <row r="1036" spans="1:16" x14ac:dyDescent="0.25">
      <c r="A1036" s="33"/>
      <c r="B1036" s="33"/>
      <c r="C1036" s="33"/>
      <c r="D1036" s="33"/>
      <c r="E1036" s="33"/>
      <c r="F1036" s="20" t="s">
        <v>16</v>
      </c>
      <c r="G1036" s="1" t="s">
        <v>135</v>
      </c>
      <c r="H1036" s="2">
        <v>0.1</v>
      </c>
      <c r="I1036" s="8">
        <v>1</v>
      </c>
      <c r="J1036" s="35"/>
      <c r="K1036" s="1"/>
      <c r="L1036" s="33"/>
      <c r="M1036" s="2"/>
      <c r="N1036" s="19">
        <f t="shared" si="33"/>
        <v>0</v>
      </c>
      <c r="O1036" s="19">
        <f t="shared" si="34"/>
        <v>0</v>
      </c>
      <c r="P1036" s="1" t="s">
        <v>12</v>
      </c>
    </row>
    <row r="1037" spans="1:16" x14ac:dyDescent="0.25">
      <c r="A1037" s="31" t="s">
        <v>160</v>
      </c>
      <c r="B1037" s="31" t="s">
        <v>2482</v>
      </c>
      <c r="C1037" s="31" t="s">
        <v>2483</v>
      </c>
      <c r="D1037" s="31" t="s">
        <v>2484</v>
      </c>
      <c r="E1037" s="31" t="s">
        <v>28</v>
      </c>
      <c r="F1037" s="20" t="s">
        <v>16</v>
      </c>
      <c r="G1037" s="1" t="s">
        <v>17</v>
      </c>
      <c r="H1037" s="2">
        <v>1.1000000000000001</v>
      </c>
      <c r="I1037" s="8">
        <v>3</v>
      </c>
      <c r="J1037" s="34" t="s">
        <v>4423</v>
      </c>
      <c r="K1037" s="1">
        <v>901.77</v>
      </c>
      <c r="L1037" s="31"/>
      <c r="M1037" s="2"/>
      <c r="N1037" s="2">
        <f t="shared" si="33"/>
        <v>901.77</v>
      </c>
      <c r="O1037" s="2">
        <f t="shared" si="34"/>
        <v>8.0515178571428567</v>
      </c>
      <c r="P1037" s="1" t="s">
        <v>68</v>
      </c>
    </row>
    <row r="1038" spans="1:16" x14ac:dyDescent="0.25">
      <c r="A1038" s="33"/>
      <c r="B1038" s="33"/>
      <c r="C1038" s="33"/>
      <c r="D1038" s="33"/>
      <c r="E1038" s="33"/>
      <c r="F1038" s="20" t="s">
        <v>16</v>
      </c>
      <c r="G1038" s="1" t="s">
        <v>14</v>
      </c>
      <c r="H1038" s="2">
        <v>0</v>
      </c>
      <c r="I1038" s="8">
        <v>1</v>
      </c>
      <c r="J1038" s="35"/>
      <c r="K1038" s="1"/>
      <c r="L1038" s="33"/>
      <c r="M1038" s="2"/>
      <c r="N1038" s="19">
        <f t="shared" si="33"/>
        <v>0</v>
      </c>
      <c r="O1038" s="19">
        <f t="shared" si="34"/>
        <v>0</v>
      </c>
      <c r="P1038" s="1" t="s">
        <v>24</v>
      </c>
    </row>
    <row r="1039" spans="1:16" x14ac:dyDescent="0.25">
      <c r="A1039" s="31" t="s">
        <v>160</v>
      </c>
      <c r="B1039" s="31" t="s">
        <v>2485</v>
      </c>
      <c r="C1039" s="31" t="s">
        <v>2486</v>
      </c>
      <c r="D1039" s="31" t="s">
        <v>2487</v>
      </c>
      <c r="E1039" s="31" t="s">
        <v>43</v>
      </c>
      <c r="F1039" s="20" t="s">
        <v>130</v>
      </c>
      <c r="G1039" s="1" t="s">
        <v>14</v>
      </c>
      <c r="H1039" s="2">
        <v>0</v>
      </c>
      <c r="I1039" s="8">
        <v>0</v>
      </c>
      <c r="J1039" s="34" t="s">
        <v>4566</v>
      </c>
      <c r="K1039" s="1"/>
      <c r="L1039" s="31"/>
      <c r="M1039" s="2"/>
      <c r="N1039" s="19">
        <f t="shared" si="33"/>
        <v>0</v>
      </c>
      <c r="O1039" s="19">
        <f t="shared" si="34"/>
        <v>0</v>
      </c>
      <c r="P1039" s="1" t="s">
        <v>10</v>
      </c>
    </row>
    <row r="1040" spans="1:16" x14ac:dyDescent="0.25">
      <c r="A1040" s="32"/>
      <c r="B1040" s="32"/>
      <c r="C1040" s="32"/>
      <c r="D1040" s="32"/>
      <c r="E1040" s="32"/>
      <c r="F1040" s="20" t="s">
        <v>16</v>
      </c>
      <c r="G1040" s="1" t="s">
        <v>17</v>
      </c>
      <c r="H1040" s="2">
        <v>1.1000000000000001</v>
      </c>
      <c r="I1040" s="8">
        <v>2</v>
      </c>
      <c r="J1040" s="36"/>
      <c r="K1040" s="1">
        <v>490.88</v>
      </c>
      <c r="L1040" s="32"/>
      <c r="M1040" s="2"/>
      <c r="N1040" s="2">
        <f t="shared" si="33"/>
        <v>490.88</v>
      </c>
      <c r="O1040" s="2">
        <f t="shared" si="34"/>
        <v>4.3828571428571426</v>
      </c>
      <c r="P1040" s="1" t="s">
        <v>49</v>
      </c>
    </row>
    <row r="1041" spans="1:16" x14ac:dyDescent="0.25">
      <c r="A1041" s="32"/>
      <c r="B1041" s="32"/>
      <c r="C1041" s="32"/>
      <c r="D1041" s="32"/>
      <c r="E1041" s="32"/>
      <c r="F1041" s="20" t="s">
        <v>16</v>
      </c>
      <c r="G1041" s="1" t="s">
        <v>14</v>
      </c>
      <c r="H1041" s="2">
        <v>0</v>
      </c>
      <c r="I1041" s="8">
        <v>0</v>
      </c>
      <c r="J1041" s="36"/>
      <c r="K1041" s="1"/>
      <c r="L1041" s="32"/>
      <c r="M1041" s="2"/>
      <c r="N1041" s="19">
        <f t="shared" si="33"/>
        <v>0</v>
      </c>
      <c r="O1041" s="19">
        <f t="shared" si="34"/>
        <v>0</v>
      </c>
      <c r="P1041" s="1" t="s">
        <v>10</v>
      </c>
    </row>
    <row r="1042" spans="1:16" x14ac:dyDescent="0.25">
      <c r="A1042" s="33"/>
      <c r="B1042" s="33"/>
      <c r="C1042" s="33"/>
      <c r="D1042" s="33"/>
      <c r="E1042" s="33"/>
      <c r="F1042" s="20" t="s">
        <v>16</v>
      </c>
      <c r="G1042" s="1" t="s">
        <v>135</v>
      </c>
      <c r="H1042" s="2">
        <v>0.1</v>
      </c>
      <c r="I1042" s="8">
        <v>1</v>
      </c>
      <c r="J1042" s="35"/>
      <c r="K1042" s="1"/>
      <c r="L1042" s="33"/>
      <c r="M1042" s="2"/>
      <c r="N1042" s="19">
        <f t="shared" si="33"/>
        <v>0</v>
      </c>
      <c r="O1042" s="19">
        <f t="shared" si="34"/>
        <v>0</v>
      </c>
      <c r="P1042" s="1" t="s">
        <v>12</v>
      </c>
    </row>
    <row r="1043" spans="1:16" x14ac:dyDescent="0.25">
      <c r="A1043" s="20" t="s">
        <v>160</v>
      </c>
      <c r="B1043" s="20" t="s">
        <v>2488</v>
      </c>
      <c r="C1043" s="20" t="s">
        <v>2489</v>
      </c>
      <c r="D1043" s="20" t="s">
        <v>2490</v>
      </c>
      <c r="E1043" s="20" t="s">
        <v>15</v>
      </c>
      <c r="F1043" s="20" t="s">
        <v>16</v>
      </c>
      <c r="G1043" s="1" t="s">
        <v>17</v>
      </c>
      <c r="H1043" s="2">
        <v>1.1000000000000001</v>
      </c>
      <c r="I1043" s="8">
        <v>51</v>
      </c>
      <c r="J1043" s="29"/>
      <c r="K1043" s="1"/>
      <c r="L1043" s="20" t="s">
        <v>4368</v>
      </c>
      <c r="M1043" s="2">
        <v>6144</v>
      </c>
      <c r="N1043" s="2">
        <f t="shared" si="33"/>
        <v>6144</v>
      </c>
      <c r="O1043" s="2">
        <f t="shared" si="34"/>
        <v>54.857142857142854</v>
      </c>
      <c r="P1043" s="1" t="s">
        <v>2491</v>
      </c>
    </row>
    <row r="1044" spans="1:16" x14ac:dyDescent="0.25">
      <c r="A1044" s="31" t="s">
        <v>160</v>
      </c>
      <c r="B1044" s="31" t="s">
        <v>2492</v>
      </c>
      <c r="C1044" s="31" t="s">
        <v>2493</v>
      </c>
      <c r="D1044" s="31" t="s">
        <v>2494</v>
      </c>
      <c r="E1044" s="31" t="s">
        <v>43</v>
      </c>
      <c r="F1044" s="20" t="s">
        <v>16</v>
      </c>
      <c r="G1044" s="1" t="s">
        <v>17</v>
      </c>
      <c r="H1044" s="2">
        <v>1.1000000000000001</v>
      </c>
      <c r="I1044" s="8">
        <v>4</v>
      </c>
      <c r="J1044" s="34" t="s">
        <v>4580</v>
      </c>
      <c r="K1044" s="1">
        <v>1392.4</v>
      </c>
      <c r="L1044" s="31"/>
      <c r="M1044" s="2"/>
      <c r="N1044" s="2">
        <f t="shared" si="33"/>
        <v>1392.4</v>
      </c>
      <c r="O1044" s="2">
        <f t="shared" si="34"/>
        <v>12.432142857142859</v>
      </c>
      <c r="P1044" s="1" t="s">
        <v>118</v>
      </c>
    </row>
    <row r="1045" spans="1:16" x14ac:dyDescent="0.25">
      <c r="A1045" s="33"/>
      <c r="B1045" s="33"/>
      <c r="C1045" s="33"/>
      <c r="D1045" s="33"/>
      <c r="E1045" s="33"/>
      <c r="F1045" s="20" t="s">
        <v>16</v>
      </c>
      <c r="G1045" s="1" t="s">
        <v>14</v>
      </c>
      <c r="H1045" s="2">
        <v>0</v>
      </c>
      <c r="I1045" s="8">
        <v>1</v>
      </c>
      <c r="J1045" s="35"/>
      <c r="K1045" s="1"/>
      <c r="L1045" s="33"/>
      <c r="M1045" s="2"/>
      <c r="N1045" s="19">
        <f t="shared" si="33"/>
        <v>0</v>
      </c>
      <c r="O1045" s="19">
        <f t="shared" si="34"/>
        <v>0</v>
      </c>
      <c r="P1045" s="1" t="s">
        <v>24</v>
      </c>
    </row>
    <row r="1046" spans="1:16" x14ac:dyDescent="0.25">
      <c r="A1046" s="20" t="s">
        <v>160</v>
      </c>
      <c r="B1046" s="20" t="s">
        <v>2495</v>
      </c>
      <c r="C1046" s="20" t="s">
        <v>2496</v>
      </c>
      <c r="D1046" s="20" t="s">
        <v>2497</v>
      </c>
      <c r="E1046" s="20" t="s">
        <v>15</v>
      </c>
      <c r="F1046" s="20" t="s">
        <v>16</v>
      </c>
      <c r="G1046" s="1" t="s">
        <v>17</v>
      </c>
      <c r="H1046" s="2">
        <v>1.1000000000000001</v>
      </c>
      <c r="I1046" s="8">
        <v>1</v>
      </c>
      <c r="J1046" s="29"/>
      <c r="K1046" s="1"/>
      <c r="L1046" s="20" t="s">
        <v>4460</v>
      </c>
      <c r="M1046" s="2">
        <v>139.428</v>
      </c>
      <c r="N1046" s="2">
        <f t="shared" si="33"/>
        <v>139.428</v>
      </c>
      <c r="O1046" s="2">
        <f t="shared" si="34"/>
        <v>1.244892857142857</v>
      </c>
      <c r="P1046" s="1" t="s">
        <v>72</v>
      </c>
    </row>
    <row r="1047" spans="1:16" x14ac:dyDescent="0.25">
      <c r="A1047" s="20" t="s">
        <v>160</v>
      </c>
      <c r="B1047" s="20" t="s">
        <v>2498</v>
      </c>
      <c r="C1047" s="20" t="s">
        <v>2499</v>
      </c>
      <c r="D1047" s="20" t="s">
        <v>2500</v>
      </c>
      <c r="E1047" s="20" t="s">
        <v>20</v>
      </c>
      <c r="F1047" s="20" t="s">
        <v>16</v>
      </c>
      <c r="G1047" s="1" t="s">
        <v>17</v>
      </c>
      <c r="H1047" s="2">
        <v>1.1000000000000001</v>
      </c>
      <c r="I1047" s="8">
        <v>2</v>
      </c>
      <c r="J1047" s="29"/>
      <c r="K1047" s="1"/>
      <c r="L1047" s="20" t="s">
        <v>4646</v>
      </c>
      <c r="M1047" s="2">
        <v>59.496000000000002</v>
      </c>
      <c r="N1047" s="2">
        <f t="shared" si="33"/>
        <v>59.496000000000002</v>
      </c>
      <c r="O1047" s="2">
        <f t="shared" si="34"/>
        <v>0.53121428571428575</v>
      </c>
      <c r="P1047" s="1" t="s">
        <v>32</v>
      </c>
    </row>
    <row r="1048" spans="1:16" x14ac:dyDescent="0.25">
      <c r="A1048" s="31" t="s">
        <v>160</v>
      </c>
      <c r="B1048" s="31" t="s">
        <v>2501</v>
      </c>
      <c r="C1048" s="31" t="s">
        <v>2502</v>
      </c>
      <c r="D1048" s="31" t="s">
        <v>2503</v>
      </c>
      <c r="E1048" s="31" t="s">
        <v>43</v>
      </c>
      <c r="F1048" s="20" t="s">
        <v>16</v>
      </c>
      <c r="G1048" s="1" t="s">
        <v>17</v>
      </c>
      <c r="H1048" s="2">
        <v>1.1000000000000001</v>
      </c>
      <c r="I1048" s="8">
        <v>5</v>
      </c>
      <c r="J1048" s="34" t="s">
        <v>4384</v>
      </c>
      <c r="K1048" s="1">
        <v>785.27</v>
      </c>
      <c r="L1048" s="31"/>
      <c r="M1048" s="2"/>
      <c r="N1048" s="2">
        <f t="shared" si="33"/>
        <v>785.27</v>
      </c>
      <c r="O1048" s="2">
        <f t="shared" si="34"/>
        <v>7.0113392857142856</v>
      </c>
      <c r="P1048" s="1" t="s">
        <v>153</v>
      </c>
    </row>
    <row r="1049" spans="1:16" x14ac:dyDescent="0.25">
      <c r="A1049" s="32"/>
      <c r="B1049" s="32"/>
      <c r="C1049" s="32"/>
      <c r="D1049" s="32"/>
      <c r="E1049" s="32"/>
      <c r="F1049" s="20" t="s">
        <v>16</v>
      </c>
      <c r="G1049" s="1" t="s">
        <v>14</v>
      </c>
      <c r="H1049" s="2">
        <v>0</v>
      </c>
      <c r="I1049" s="8">
        <v>1</v>
      </c>
      <c r="J1049" s="36"/>
      <c r="K1049" s="1"/>
      <c r="L1049" s="32"/>
      <c r="M1049" s="2"/>
      <c r="N1049" s="19">
        <f t="shared" si="33"/>
        <v>0</v>
      </c>
      <c r="O1049" s="19">
        <f t="shared" si="34"/>
        <v>0</v>
      </c>
      <c r="P1049" s="1" t="s">
        <v>24</v>
      </c>
    </row>
    <row r="1050" spans="1:16" x14ac:dyDescent="0.25">
      <c r="A1050" s="33"/>
      <c r="B1050" s="33"/>
      <c r="C1050" s="33"/>
      <c r="D1050" s="33"/>
      <c r="E1050" s="33"/>
      <c r="F1050" s="20" t="s">
        <v>16</v>
      </c>
      <c r="G1050" s="1" t="s">
        <v>135</v>
      </c>
      <c r="H1050" s="2">
        <v>0.1</v>
      </c>
      <c r="I1050" s="8">
        <v>1</v>
      </c>
      <c r="J1050" s="35"/>
      <c r="K1050" s="1"/>
      <c r="L1050" s="33"/>
      <c r="M1050" s="2"/>
      <c r="N1050" s="19">
        <f t="shared" si="33"/>
        <v>0</v>
      </c>
      <c r="O1050" s="19">
        <f t="shared" si="34"/>
        <v>0</v>
      </c>
      <c r="P1050" s="1" t="s">
        <v>12</v>
      </c>
    </row>
    <row r="1051" spans="1:16" x14ac:dyDescent="0.25">
      <c r="A1051" s="31" t="s">
        <v>160</v>
      </c>
      <c r="B1051" s="31" t="s">
        <v>2504</v>
      </c>
      <c r="C1051" s="31" t="s">
        <v>2505</v>
      </c>
      <c r="D1051" s="31" t="s">
        <v>2506</v>
      </c>
      <c r="E1051" s="31" t="s">
        <v>43</v>
      </c>
      <c r="F1051" s="20" t="s">
        <v>130</v>
      </c>
      <c r="G1051" s="1" t="s">
        <v>14</v>
      </c>
      <c r="H1051" s="2">
        <v>0</v>
      </c>
      <c r="I1051" s="8">
        <v>1</v>
      </c>
      <c r="J1051" s="34" t="s">
        <v>4434</v>
      </c>
      <c r="K1051" s="1"/>
      <c r="L1051" s="31"/>
      <c r="M1051" s="2"/>
      <c r="N1051" s="19">
        <f t="shared" si="33"/>
        <v>0</v>
      </c>
      <c r="O1051" s="19">
        <f t="shared" si="34"/>
        <v>0</v>
      </c>
      <c r="P1051" s="1" t="s">
        <v>12</v>
      </c>
    </row>
    <row r="1052" spans="1:16" x14ac:dyDescent="0.25">
      <c r="A1052" s="32"/>
      <c r="B1052" s="32"/>
      <c r="C1052" s="32"/>
      <c r="D1052" s="32"/>
      <c r="E1052" s="32"/>
      <c r="F1052" s="20" t="s">
        <v>16</v>
      </c>
      <c r="G1052" s="1" t="s">
        <v>17</v>
      </c>
      <c r="H1052" s="2">
        <v>1.1000000000000001</v>
      </c>
      <c r="I1052" s="8">
        <v>4</v>
      </c>
      <c r="J1052" s="36"/>
      <c r="K1052" s="1">
        <v>1541.08</v>
      </c>
      <c r="L1052" s="32"/>
      <c r="M1052" s="2"/>
      <c r="N1052" s="2">
        <f t="shared" si="33"/>
        <v>1541.08</v>
      </c>
      <c r="O1052" s="2">
        <f t="shared" si="34"/>
        <v>13.759642857142856</v>
      </c>
      <c r="P1052" s="1" t="s">
        <v>118</v>
      </c>
    </row>
    <row r="1053" spans="1:16" x14ac:dyDescent="0.25">
      <c r="A1053" s="32"/>
      <c r="B1053" s="32"/>
      <c r="C1053" s="32"/>
      <c r="D1053" s="32"/>
      <c r="E1053" s="32"/>
      <c r="F1053" s="20" t="s">
        <v>16</v>
      </c>
      <c r="G1053" s="1" t="s">
        <v>14</v>
      </c>
      <c r="H1053" s="2">
        <v>0</v>
      </c>
      <c r="I1053" s="8">
        <v>1</v>
      </c>
      <c r="J1053" s="36"/>
      <c r="K1053" s="1"/>
      <c r="L1053" s="32"/>
      <c r="M1053" s="2"/>
      <c r="N1053" s="19">
        <f t="shared" si="33"/>
        <v>0</v>
      </c>
      <c r="O1053" s="19">
        <f t="shared" si="34"/>
        <v>0</v>
      </c>
      <c r="P1053" s="1" t="s">
        <v>24</v>
      </c>
    </row>
    <row r="1054" spans="1:16" x14ac:dyDescent="0.25">
      <c r="A1054" s="33"/>
      <c r="B1054" s="33"/>
      <c r="C1054" s="33"/>
      <c r="D1054" s="33"/>
      <c r="E1054" s="33"/>
      <c r="F1054" s="20" t="s">
        <v>16</v>
      </c>
      <c r="G1054" s="1" t="s">
        <v>135</v>
      </c>
      <c r="H1054" s="2">
        <v>0.1</v>
      </c>
      <c r="I1054" s="8">
        <v>1</v>
      </c>
      <c r="J1054" s="35"/>
      <c r="K1054" s="1"/>
      <c r="L1054" s="33"/>
      <c r="M1054" s="2"/>
      <c r="N1054" s="19">
        <f t="shared" si="33"/>
        <v>0</v>
      </c>
      <c r="O1054" s="19">
        <f t="shared" si="34"/>
        <v>0</v>
      </c>
      <c r="P1054" s="1" t="s">
        <v>12</v>
      </c>
    </row>
    <row r="1055" spans="1:16" x14ac:dyDescent="0.25">
      <c r="A1055" s="20" t="s">
        <v>160</v>
      </c>
      <c r="B1055" s="20" t="s">
        <v>2507</v>
      </c>
      <c r="C1055" s="20" t="s">
        <v>2508</v>
      </c>
      <c r="D1055" s="20" t="s">
        <v>2509</v>
      </c>
      <c r="E1055" s="20" t="s">
        <v>15</v>
      </c>
      <c r="F1055" s="20" t="s">
        <v>16</v>
      </c>
      <c r="G1055" s="1" t="s">
        <v>17</v>
      </c>
      <c r="H1055" s="2">
        <v>1.1000000000000001</v>
      </c>
      <c r="I1055" s="8">
        <v>1</v>
      </c>
      <c r="J1055" s="29"/>
      <c r="K1055" s="1"/>
      <c r="L1055" s="20" t="s">
        <v>4327</v>
      </c>
      <c r="M1055" s="2">
        <v>265.09199999999998</v>
      </c>
      <c r="N1055" s="2">
        <f t="shared" si="33"/>
        <v>265.09199999999998</v>
      </c>
      <c r="O1055" s="2">
        <f t="shared" si="34"/>
        <v>2.3668928571428571</v>
      </c>
      <c r="P1055" s="1" t="s">
        <v>38</v>
      </c>
    </row>
    <row r="1056" spans="1:16" x14ac:dyDescent="0.25">
      <c r="A1056" s="31" t="s">
        <v>160</v>
      </c>
      <c r="B1056" s="31" t="s">
        <v>2510</v>
      </c>
      <c r="C1056" s="31" t="s">
        <v>2511</v>
      </c>
      <c r="D1056" s="31" t="s">
        <v>2512</v>
      </c>
      <c r="E1056" s="31" t="s">
        <v>28</v>
      </c>
      <c r="F1056" s="20" t="s">
        <v>16</v>
      </c>
      <c r="G1056" s="1" t="s">
        <v>17</v>
      </c>
      <c r="H1056" s="2">
        <v>1.1000000000000001</v>
      </c>
      <c r="I1056" s="8">
        <v>2</v>
      </c>
      <c r="J1056" s="34" t="s">
        <v>4423</v>
      </c>
      <c r="K1056" s="1">
        <v>901.77</v>
      </c>
      <c r="L1056" s="31"/>
      <c r="M1056" s="2"/>
      <c r="N1056" s="2">
        <f t="shared" si="33"/>
        <v>901.77</v>
      </c>
      <c r="O1056" s="2">
        <f t="shared" si="34"/>
        <v>8.0515178571428567</v>
      </c>
      <c r="P1056" s="1" t="s">
        <v>116</v>
      </c>
    </row>
    <row r="1057" spans="1:16" x14ac:dyDescent="0.25">
      <c r="A1057" s="33"/>
      <c r="B1057" s="33"/>
      <c r="C1057" s="33"/>
      <c r="D1057" s="33"/>
      <c r="E1057" s="33"/>
      <c r="F1057" s="20" t="s">
        <v>16</v>
      </c>
      <c r="G1057" s="1" t="s">
        <v>14</v>
      </c>
      <c r="H1057" s="2">
        <v>0</v>
      </c>
      <c r="I1057" s="8">
        <v>1</v>
      </c>
      <c r="J1057" s="35"/>
      <c r="K1057" s="1"/>
      <c r="L1057" s="33"/>
      <c r="M1057" s="2"/>
      <c r="N1057" s="19">
        <f t="shared" si="33"/>
        <v>0</v>
      </c>
      <c r="O1057" s="19">
        <f t="shared" si="34"/>
        <v>0</v>
      </c>
      <c r="P1057" s="1" t="s">
        <v>24</v>
      </c>
    </row>
    <row r="1058" spans="1:16" x14ac:dyDescent="0.25">
      <c r="A1058" s="31" t="s">
        <v>160</v>
      </c>
      <c r="B1058" s="31" t="s">
        <v>2513</v>
      </c>
      <c r="C1058" s="31" t="s">
        <v>2514</v>
      </c>
      <c r="D1058" s="31" t="s">
        <v>2515</v>
      </c>
      <c r="E1058" s="31" t="s">
        <v>28</v>
      </c>
      <c r="F1058" s="20" t="s">
        <v>16</v>
      </c>
      <c r="G1058" s="1" t="s">
        <v>17</v>
      </c>
      <c r="H1058" s="2">
        <v>1.1000000000000001</v>
      </c>
      <c r="I1058" s="8">
        <v>2</v>
      </c>
      <c r="J1058" s="34" t="s">
        <v>4423</v>
      </c>
      <c r="K1058" s="1">
        <v>901.77</v>
      </c>
      <c r="L1058" s="31"/>
      <c r="M1058" s="2"/>
      <c r="N1058" s="2">
        <f t="shared" si="33"/>
        <v>901.77</v>
      </c>
      <c r="O1058" s="2">
        <f t="shared" si="34"/>
        <v>8.0515178571428567</v>
      </c>
      <c r="P1058" s="1" t="s">
        <v>46</v>
      </c>
    </row>
    <row r="1059" spans="1:16" x14ac:dyDescent="0.25">
      <c r="A1059" s="33"/>
      <c r="B1059" s="33"/>
      <c r="C1059" s="33"/>
      <c r="D1059" s="33"/>
      <c r="E1059" s="33"/>
      <c r="F1059" s="20" t="s">
        <v>16</v>
      </c>
      <c r="G1059" s="1" t="s">
        <v>14</v>
      </c>
      <c r="H1059" s="2">
        <v>0</v>
      </c>
      <c r="I1059" s="8">
        <v>1</v>
      </c>
      <c r="J1059" s="35"/>
      <c r="K1059" s="1"/>
      <c r="L1059" s="33"/>
      <c r="M1059" s="2"/>
      <c r="N1059" s="19">
        <f t="shared" si="33"/>
        <v>0</v>
      </c>
      <c r="O1059" s="19">
        <f t="shared" si="34"/>
        <v>0</v>
      </c>
      <c r="P1059" s="1" t="s">
        <v>24</v>
      </c>
    </row>
    <row r="1060" spans="1:16" x14ac:dyDescent="0.25">
      <c r="A1060" s="31" t="s">
        <v>160</v>
      </c>
      <c r="B1060" s="31" t="s">
        <v>2516</v>
      </c>
      <c r="C1060" s="31" t="s">
        <v>2517</v>
      </c>
      <c r="D1060" s="31" t="s">
        <v>2518</v>
      </c>
      <c r="E1060" s="31" t="s">
        <v>43</v>
      </c>
      <c r="F1060" s="20" t="s">
        <v>130</v>
      </c>
      <c r="G1060" s="1" t="s">
        <v>14</v>
      </c>
      <c r="H1060" s="2">
        <v>0</v>
      </c>
      <c r="I1060" s="8">
        <v>1</v>
      </c>
      <c r="J1060" s="34" t="s">
        <v>4434</v>
      </c>
      <c r="K1060" s="1"/>
      <c r="L1060" s="31"/>
      <c r="M1060" s="2"/>
      <c r="N1060" s="19">
        <f t="shared" si="33"/>
        <v>0</v>
      </c>
      <c r="O1060" s="19">
        <f t="shared" si="34"/>
        <v>0</v>
      </c>
      <c r="P1060" s="1" t="s">
        <v>12</v>
      </c>
    </row>
    <row r="1061" spans="1:16" x14ac:dyDescent="0.25">
      <c r="A1061" s="32"/>
      <c r="B1061" s="32"/>
      <c r="C1061" s="32"/>
      <c r="D1061" s="32"/>
      <c r="E1061" s="32"/>
      <c r="F1061" s="20" t="s">
        <v>16</v>
      </c>
      <c r="G1061" s="1" t="s">
        <v>17</v>
      </c>
      <c r="H1061" s="2">
        <v>1.1000000000000001</v>
      </c>
      <c r="I1061" s="8">
        <v>4</v>
      </c>
      <c r="J1061" s="36"/>
      <c r="K1061" s="1">
        <v>1444.32</v>
      </c>
      <c r="L1061" s="32"/>
      <c r="M1061" s="2"/>
      <c r="N1061" s="2">
        <f t="shared" si="33"/>
        <v>1444.32</v>
      </c>
      <c r="O1061" s="2">
        <f t="shared" si="34"/>
        <v>12.895714285714286</v>
      </c>
      <c r="P1061" s="1" t="s">
        <v>118</v>
      </c>
    </row>
    <row r="1062" spans="1:16" x14ac:dyDescent="0.25">
      <c r="A1062" s="33"/>
      <c r="B1062" s="33"/>
      <c r="C1062" s="33"/>
      <c r="D1062" s="33"/>
      <c r="E1062" s="33"/>
      <c r="F1062" s="20" t="s">
        <v>16</v>
      </c>
      <c r="G1062" s="1" t="s">
        <v>135</v>
      </c>
      <c r="H1062" s="2">
        <v>0.1</v>
      </c>
      <c r="I1062" s="8">
        <v>1</v>
      </c>
      <c r="J1062" s="35"/>
      <c r="K1062" s="1"/>
      <c r="L1062" s="33"/>
      <c r="M1062" s="2"/>
      <c r="N1062" s="19">
        <f t="shared" si="33"/>
        <v>0</v>
      </c>
      <c r="O1062" s="19">
        <f t="shared" si="34"/>
        <v>0</v>
      </c>
      <c r="P1062" s="1" t="s">
        <v>12</v>
      </c>
    </row>
    <row r="1063" spans="1:16" x14ac:dyDescent="0.25">
      <c r="A1063" s="31" t="s">
        <v>160</v>
      </c>
      <c r="B1063" s="31" t="s">
        <v>2519</v>
      </c>
      <c r="C1063" s="31" t="s">
        <v>2520</v>
      </c>
      <c r="D1063" s="31" t="s">
        <v>2521</v>
      </c>
      <c r="E1063" s="31" t="s">
        <v>43</v>
      </c>
      <c r="F1063" s="20" t="s">
        <v>16</v>
      </c>
      <c r="G1063" s="1" t="s">
        <v>17</v>
      </c>
      <c r="H1063" s="2">
        <v>1.1000000000000001</v>
      </c>
      <c r="I1063" s="8">
        <v>1</v>
      </c>
      <c r="J1063" s="34" t="s">
        <v>4434</v>
      </c>
      <c r="K1063" s="1">
        <v>195.88</v>
      </c>
      <c r="L1063" s="31"/>
      <c r="M1063" s="2"/>
      <c r="N1063" s="2">
        <f t="shared" si="33"/>
        <v>195.88</v>
      </c>
      <c r="O1063" s="2">
        <f t="shared" si="34"/>
        <v>1.7489285714285714</v>
      </c>
      <c r="P1063" s="1" t="s">
        <v>61</v>
      </c>
    </row>
    <row r="1064" spans="1:16" x14ac:dyDescent="0.25">
      <c r="A1064" s="33"/>
      <c r="B1064" s="33"/>
      <c r="C1064" s="33"/>
      <c r="D1064" s="33"/>
      <c r="E1064" s="33"/>
      <c r="F1064" s="20" t="s">
        <v>16</v>
      </c>
      <c r="G1064" s="1" t="s">
        <v>14</v>
      </c>
      <c r="H1064" s="2">
        <v>0</v>
      </c>
      <c r="I1064" s="8">
        <v>0</v>
      </c>
      <c r="J1064" s="35"/>
      <c r="K1064" s="1"/>
      <c r="L1064" s="33"/>
      <c r="M1064" s="2"/>
      <c r="N1064" s="19">
        <f t="shared" si="33"/>
        <v>0</v>
      </c>
      <c r="O1064" s="19">
        <f t="shared" si="34"/>
        <v>0</v>
      </c>
      <c r="P1064" s="1" t="s">
        <v>10</v>
      </c>
    </row>
    <row r="1065" spans="1:16" x14ac:dyDescent="0.25">
      <c r="A1065" s="31" t="s">
        <v>160</v>
      </c>
      <c r="B1065" s="31" t="s">
        <v>2522</v>
      </c>
      <c r="C1065" s="31" t="s">
        <v>2523</v>
      </c>
      <c r="D1065" s="31" t="s">
        <v>2524</v>
      </c>
      <c r="E1065" s="31" t="s">
        <v>43</v>
      </c>
      <c r="F1065" s="20" t="s">
        <v>130</v>
      </c>
      <c r="G1065" s="1" t="s">
        <v>14</v>
      </c>
      <c r="H1065" s="2">
        <v>0</v>
      </c>
      <c r="I1065" s="8">
        <v>1</v>
      </c>
      <c r="J1065" s="34" t="s">
        <v>4434</v>
      </c>
      <c r="K1065" s="1"/>
      <c r="L1065" s="20"/>
      <c r="M1065" s="2"/>
      <c r="N1065" s="19">
        <f t="shared" si="33"/>
        <v>0</v>
      </c>
      <c r="O1065" s="19">
        <f t="shared" si="34"/>
        <v>0</v>
      </c>
      <c r="P1065" s="1" t="s">
        <v>12</v>
      </c>
    </row>
    <row r="1066" spans="1:16" x14ac:dyDescent="0.25">
      <c r="A1066" s="32"/>
      <c r="B1066" s="32"/>
      <c r="C1066" s="32"/>
      <c r="D1066" s="32"/>
      <c r="E1066" s="32"/>
      <c r="F1066" s="20" t="s">
        <v>16</v>
      </c>
      <c r="G1066" s="1" t="s">
        <v>17</v>
      </c>
      <c r="H1066" s="2">
        <v>1.1000000000000001</v>
      </c>
      <c r="I1066" s="8">
        <v>4</v>
      </c>
      <c r="J1066" s="36"/>
      <c r="K1066" s="1">
        <v>854.32</v>
      </c>
      <c r="L1066" s="31" t="s">
        <v>4257</v>
      </c>
      <c r="M1066" s="2">
        <f>(0.125+6.774)*12</f>
        <v>82.787999999999997</v>
      </c>
      <c r="N1066" s="2">
        <f t="shared" si="33"/>
        <v>937.10800000000006</v>
      </c>
      <c r="O1066" s="2">
        <f t="shared" si="34"/>
        <v>8.3670357142857146</v>
      </c>
      <c r="P1066" s="1" t="s">
        <v>118</v>
      </c>
    </row>
    <row r="1067" spans="1:16" x14ac:dyDescent="0.25">
      <c r="A1067" s="33"/>
      <c r="B1067" s="33"/>
      <c r="C1067" s="33"/>
      <c r="D1067" s="33"/>
      <c r="E1067" s="33"/>
      <c r="F1067" s="20" t="s">
        <v>16</v>
      </c>
      <c r="G1067" s="1" t="s">
        <v>14</v>
      </c>
      <c r="H1067" s="2">
        <v>0</v>
      </c>
      <c r="I1067" s="8">
        <v>1</v>
      </c>
      <c r="J1067" s="35"/>
      <c r="K1067" s="1"/>
      <c r="L1067" s="33"/>
      <c r="M1067" s="2"/>
      <c r="N1067" s="19">
        <f t="shared" si="33"/>
        <v>0</v>
      </c>
      <c r="O1067" s="19">
        <f t="shared" si="34"/>
        <v>0</v>
      </c>
      <c r="P1067" s="1" t="s">
        <v>12</v>
      </c>
    </row>
    <row r="1068" spans="1:16" x14ac:dyDescent="0.25">
      <c r="A1068" s="31" t="s">
        <v>160</v>
      </c>
      <c r="B1068" s="31" t="s">
        <v>2525</v>
      </c>
      <c r="C1068" s="31" t="s">
        <v>2526</v>
      </c>
      <c r="D1068" s="31" t="s">
        <v>2527</v>
      </c>
      <c r="E1068" s="31" t="s">
        <v>28</v>
      </c>
      <c r="F1068" s="20" t="s">
        <v>130</v>
      </c>
      <c r="G1068" s="1" t="s">
        <v>14</v>
      </c>
      <c r="H1068" s="2">
        <v>0</v>
      </c>
      <c r="I1068" s="8">
        <v>1</v>
      </c>
      <c r="J1068" s="34" t="s">
        <v>4434</v>
      </c>
      <c r="K1068" s="1"/>
      <c r="L1068" s="20"/>
      <c r="M1068" s="2"/>
      <c r="N1068" s="19">
        <f t="shared" si="33"/>
        <v>0</v>
      </c>
      <c r="O1068" s="19">
        <f t="shared" si="34"/>
        <v>0</v>
      </c>
      <c r="P1068" s="1" t="s">
        <v>12</v>
      </c>
    </row>
    <row r="1069" spans="1:16" x14ac:dyDescent="0.25">
      <c r="A1069" s="32"/>
      <c r="B1069" s="32"/>
      <c r="C1069" s="32"/>
      <c r="D1069" s="32"/>
      <c r="E1069" s="32"/>
      <c r="F1069" s="20" t="s">
        <v>16</v>
      </c>
      <c r="G1069" s="1" t="s">
        <v>17</v>
      </c>
      <c r="H1069" s="2">
        <v>1.1000000000000001</v>
      </c>
      <c r="I1069" s="8">
        <v>3</v>
      </c>
      <c r="J1069" s="36"/>
      <c r="K1069" s="1"/>
      <c r="L1069" s="31" t="s">
        <v>4258</v>
      </c>
      <c r="M1069" s="2">
        <f>0.557*12</f>
        <v>6.6840000000000011</v>
      </c>
      <c r="N1069" s="2">
        <f t="shared" ref="N1069:N1132" si="35">K1069+M1069</f>
        <v>6.6840000000000011</v>
      </c>
      <c r="O1069" s="2">
        <f t="shared" ref="O1069:O1132" si="36">N1069/112</f>
        <v>5.9678571428571435E-2</v>
      </c>
      <c r="P1069" s="1" t="s">
        <v>34</v>
      </c>
    </row>
    <row r="1070" spans="1:16" x14ac:dyDescent="0.25">
      <c r="A1070" s="32"/>
      <c r="B1070" s="32"/>
      <c r="C1070" s="32"/>
      <c r="D1070" s="32"/>
      <c r="E1070" s="32"/>
      <c r="F1070" s="20" t="s">
        <v>16</v>
      </c>
      <c r="G1070" s="1" t="s">
        <v>14</v>
      </c>
      <c r="H1070" s="2">
        <v>0</v>
      </c>
      <c r="I1070" s="8">
        <v>0</v>
      </c>
      <c r="J1070" s="36"/>
      <c r="K1070" s="1"/>
      <c r="L1070" s="32"/>
      <c r="M1070" s="2"/>
      <c r="N1070" s="19">
        <f t="shared" si="35"/>
        <v>0</v>
      </c>
      <c r="O1070" s="19">
        <f t="shared" si="36"/>
        <v>0</v>
      </c>
      <c r="P1070" s="1" t="s">
        <v>10</v>
      </c>
    </row>
    <row r="1071" spans="1:16" x14ac:dyDescent="0.25">
      <c r="A1071" s="33"/>
      <c r="B1071" s="33"/>
      <c r="C1071" s="33"/>
      <c r="D1071" s="33"/>
      <c r="E1071" s="33"/>
      <c r="F1071" s="20" t="s">
        <v>16</v>
      </c>
      <c r="G1071" s="1" t="s">
        <v>135</v>
      </c>
      <c r="H1071" s="2">
        <v>0.1</v>
      </c>
      <c r="I1071" s="8">
        <v>1</v>
      </c>
      <c r="J1071" s="35"/>
      <c r="K1071" s="1"/>
      <c r="L1071" s="33"/>
      <c r="M1071" s="2"/>
      <c r="N1071" s="19">
        <f t="shared" si="35"/>
        <v>0</v>
      </c>
      <c r="O1071" s="19">
        <f t="shared" si="36"/>
        <v>0</v>
      </c>
      <c r="P1071" s="1" t="s">
        <v>12</v>
      </c>
    </row>
    <row r="1072" spans="1:16" x14ac:dyDescent="0.25">
      <c r="A1072" s="20" t="s">
        <v>160</v>
      </c>
      <c r="B1072" s="20" t="s">
        <v>2528</v>
      </c>
      <c r="C1072" s="20" t="s">
        <v>2529</v>
      </c>
      <c r="D1072" s="20" t="s">
        <v>2530</v>
      </c>
      <c r="E1072" s="20" t="s">
        <v>20</v>
      </c>
      <c r="F1072" s="20" t="s">
        <v>16</v>
      </c>
      <c r="G1072" s="1" t="s">
        <v>17</v>
      </c>
      <c r="H1072" s="2">
        <v>1.1000000000000001</v>
      </c>
      <c r="I1072" s="8">
        <v>7</v>
      </c>
      <c r="J1072" s="29"/>
      <c r="K1072" s="1"/>
      <c r="L1072" s="20" t="s">
        <v>4647</v>
      </c>
      <c r="M1072" s="2">
        <v>333.26400000000001</v>
      </c>
      <c r="N1072" s="2">
        <f t="shared" si="35"/>
        <v>333.26400000000001</v>
      </c>
      <c r="O1072" s="2">
        <f t="shared" si="36"/>
        <v>2.9755714285714285</v>
      </c>
      <c r="P1072" s="1" t="s">
        <v>176</v>
      </c>
    </row>
    <row r="1073" spans="1:16" x14ac:dyDescent="0.25">
      <c r="A1073" s="20" t="s">
        <v>160</v>
      </c>
      <c r="B1073" s="20" t="s">
        <v>2531</v>
      </c>
      <c r="C1073" s="20" t="s">
        <v>2532</v>
      </c>
      <c r="D1073" s="20" t="s">
        <v>2533</v>
      </c>
      <c r="E1073" s="20" t="s">
        <v>43</v>
      </c>
      <c r="F1073" s="20" t="s">
        <v>16</v>
      </c>
      <c r="G1073" s="1" t="s">
        <v>17</v>
      </c>
      <c r="H1073" s="2">
        <v>1.1000000000000001</v>
      </c>
      <c r="I1073" s="8">
        <v>4</v>
      </c>
      <c r="J1073" s="29" t="s">
        <v>4385</v>
      </c>
      <c r="K1073" s="1">
        <v>266.68</v>
      </c>
      <c r="L1073" s="20" t="s">
        <v>4259</v>
      </c>
      <c r="M1073" s="2">
        <f>(0.125+0.197+0.278+4.137+8.371)*12</f>
        <v>157.29599999999999</v>
      </c>
      <c r="N1073" s="2">
        <f t="shared" si="35"/>
        <v>423.976</v>
      </c>
      <c r="O1073" s="2">
        <f t="shared" si="36"/>
        <v>3.7854999999999999</v>
      </c>
      <c r="P1073" s="1" t="s">
        <v>118</v>
      </c>
    </row>
    <row r="1074" spans="1:16" x14ac:dyDescent="0.25">
      <c r="A1074" s="31" t="s">
        <v>160</v>
      </c>
      <c r="B1074" s="31" t="s">
        <v>2534</v>
      </c>
      <c r="C1074" s="31" t="s">
        <v>2535</v>
      </c>
      <c r="D1074" s="31" t="s">
        <v>2536</v>
      </c>
      <c r="E1074" s="31" t="s">
        <v>28</v>
      </c>
      <c r="F1074" s="20" t="s">
        <v>16</v>
      </c>
      <c r="G1074" s="1" t="s">
        <v>17</v>
      </c>
      <c r="H1074" s="2">
        <v>1.1000000000000001</v>
      </c>
      <c r="I1074" s="8">
        <v>3</v>
      </c>
      <c r="J1074" s="34" t="s">
        <v>4423</v>
      </c>
      <c r="K1074" s="1">
        <v>901.77</v>
      </c>
      <c r="L1074" s="20"/>
      <c r="M1074" s="2"/>
      <c r="N1074" s="2">
        <f t="shared" si="35"/>
        <v>901.77</v>
      </c>
      <c r="O1074" s="2">
        <f t="shared" si="36"/>
        <v>8.0515178571428567</v>
      </c>
      <c r="P1074" s="1" t="s">
        <v>34</v>
      </c>
    </row>
    <row r="1075" spans="1:16" x14ac:dyDescent="0.25">
      <c r="A1075" s="33"/>
      <c r="B1075" s="33"/>
      <c r="C1075" s="33"/>
      <c r="D1075" s="33"/>
      <c r="E1075" s="33"/>
      <c r="F1075" s="20" t="s">
        <v>16</v>
      </c>
      <c r="G1075" s="1" t="s">
        <v>14</v>
      </c>
      <c r="H1075" s="2">
        <v>0</v>
      </c>
      <c r="I1075" s="8">
        <v>1</v>
      </c>
      <c r="J1075" s="35"/>
      <c r="K1075" s="1"/>
      <c r="L1075" s="20" t="s">
        <v>4260</v>
      </c>
      <c r="M1075" s="2">
        <f>3.292*12</f>
        <v>39.503999999999998</v>
      </c>
      <c r="N1075" s="2">
        <f t="shared" si="35"/>
        <v>39.503999999999998</v>
      </c>
      <c r="O1075" s="2">
        <f t="shared" si="36"/>
        <v>0.3527142857142857</v>
      </c>
      <c r="P1075" s="1" t="s">
        <v>24</v>
      </c>
    </row>
    <row r="1076" spans="1:16" x14ac:dyDescent="0.25">
      <c r="A1076" s="20" t="s">
        <v>160</v>
      </c>
      <c r="B1076" s="20" t="s">
        <v>2537</v>
      </c>
      <c r="C1076" s="20" t="s">
        <v>2538</v>
      </c>
      <c r="D1076" s="20" t="s">
        <v>2539</v>
      </c>
      <c r="E1076" s="20" t="s">
        <v>15</v>
      </c>
      <c r="F1076" s="20" t="s">
        <v>16</v>
      </c>
      <c r="G1076" s="1" t="s">
        <v>17</v>
      </c>
      <c r="H1076" s="2">
        <v>1.1000000000000001</v>
      </c>
      <c r="I1076" s="8">
        <v>1</v>
      </c>
      <c r="J1076" s="29"/>
      <c r="K1076" s="1"/>
      <c r="L1076" s="20" t="s">
        <v>4261</v>
      </c>
      <c r="M1076" s="2">
        <v>26.603999999999999</v>
      </c>
      <c r="N1076" s="2">
        <f t="shared" si="35"/>
        <v>26.603999999999999</v>
      </c>
      <c r="O1076" s="2">
        <f t="shared" si="36"/>
        <v>0.23753571428571427</v>
      </c>
      <c r="P1076" s="1" t="s">
        <v>12</v>
      </c>
    </row>
    <row r="1077" spans="1:16" x14ac:dyDescent="0.25">
      <c r="A1077" s="31" t="s">
        <v>160</v>
      </c>
      <c r="B1077" s="31" t="s">
        <v>2540</v>
      </c>
      <c r="C1077" s="31" t="s">
        <v>2541</v>
      </c>
      <c r="D1077" s="31" t="s">
        <v>2542</v>
      </c>
      <c r="E1077" s="31" t="s">
        <v>43</v>
      </c>
      <c r="F1077" s="20" t="s">
        <v>130</v>
      </c>
      <c r="G1077" s="1" t="s">
        <v>14</v>
      </c>
      <c r="H1077" s="2">
        <v>0</v>
      </c>
      <c r="I1077" s="8">
        <v>0</v>
      </c>
      <c r="J1077" s="34" t="s">
        <v>4648</v>
      </c>
      <c r="K1077" s="1"/>
      <c r="L1077" s="31"/>
      <c r="M1077" s="2"/>
      <c r="N1077" s="19">
        <f t="shared" si="35"/>
        <v>0</v>
      </c>
      <c r="O1077" s="19">
        <f t="shared" si="36"/>
        <v>0</v>
      </c>
      <c r="P1077" s="1" t="s">
        <v>10</v>
      </c>
    </row>
    <row r="1078" spans="1:16" x14ac:dyDescent="0.25">
      <c r="A1078" s="32"/>
      <c r="B1078" s="32"/>
      <c r="C1078" s="32"/>
      <c r="D1078" s="32"/>
      <c r="E1078" s="32"/>
      <c r="F1078" s="20" t="s">
        <v>16</v>
      </c>
      <c r="G1078" s="1" t="s">
        <v>17</v>
      </c>
      <c r="H1078" s="2">
        <v>1.1000000000000001</v>
      </c>
      <c r="I1078" s="8">
        <v>5</v>
      </c>
      <c r="J1078" s="36"/>
      <c r="K1078" s="1">
        <v>7882.4</v>
      </c>
      <c r="L1078" s="32"/>
      <c r="M1078" s="2"/>
      <c r="N1078" s="2">
        <f t="shared" si="35"/>
        <v>7882.4</v>
      </c>
      <c r="O1078" s="2">
        <f t="shared" si="36"/>
        <v>70.378571428571419</v>
      </c>
      <c r="P1078" s="1" t="s">
        <v>153</v>
      </c>
    </row>
    <row r="1079" spans="1:16" x14ac:dyDescent="0.25">
      <c r="A1079" s="33"/>
      <c r="B1079" s="33"/>
      <c r="C1079" s="33"/>
      <c r="D1079" s="33"/>
      <c r="E1079" s="33"/>
      <c r="F1079" s="20" t="s">
        <v>16</v>
      </c>
      <c r="G1079" s="1" t="s">
        <v>14</v>
      </c>
      <c r="H1079" s="2">
        <v>0</v>
      </c>
      <c r="I1079" s="8">
        <v>0</v>
      </c>
      <c r="J1079" s="35"/>
      <c r="K1079" s="1"/>
      <c r="L1079" s="33"/>
      <c r="M1079" s="2"/>
      <c r="N1079" s="19">
        <f t="shared" si="35"/>
        <v>0</v>
      </c>
      <c r="O1079" s="19">
        <f t="shared" si="36"/>
        <v>0</v>
      </c>
      <c r="P1079" s="1" t="s">
        <v>10</v>
      </c>
    </row>
    <row r="1080" spans="1:16" x14ac:dyDescent="0.25">
      <c r="A1080" s="20" t="s">
        <v>160</v>
      </c>
      <c r="B1080" s="20" t="s">
        <v>2543</v>
      </c>
      <c r="C1080" s="20" t="s">
        <v>2544</v>
      </c>
      <c r="D1080" s="20" t="s">
        <v>2545</v>
      </c>
      <c r="E1080" s="20" t="s">
        <v>20</v>
      </c>
      <c r="F1080" s="20" t="s">
        <v>16</v>
      </c>
      <c r="G1080" s="1" t="s">
        <v>17</v>
      </c>
      <c r="H1080" s="2">
        <v>1.1000000000000001</v>
      </c>
      <c r="I1080" s="8">
        <v>2</v>
      </c>
      <c r="J1080" s="29"/>
      <c r="K1080" s="1"/>
      <c r="L1080" s="20" t="s">
        <v>4649</v>
      </c>
      <c r="M1080" s="2">
        <v>255.3</v>
      </c>
      <c r="N1080" s="2">
        <f t="shared" si="35"/>
        <v>255.3</v>
      </c>
      <c r="O1080" s="2">
        <f t="shared" si="36"/>
        <v>2.2794642857142859</v>
      </c>
      <c r="P1080" s="1" t="s">
        <v>32</v>
      </c>
    </row>
    <row r="1081" spans="1:16" x14ac:dyDescent="0.25">
      <c r="A1081" s="31" t="s">
        <v>160</v>
      </c>
      <c r="B1081" s="31" t="s">
        <v>2546</v>
      </c>
      <c r="C1081" s="31" t="s">
        <v>2547</v>
      </c>
      <c r="D1081" s="31" t="s">
        <v>2548</v>
      </c>
      <c r="E1081" s="31" t="s">
        <v>43</v>
      </c>
      <c r="F1081" s="20" t="s">
        <v>130</v>
      </c>
      <c r="G1081" s="1" t="s">
        <v>14</v>
      </c>
      <c r="H1081" s="2">
        <v>0</v>
      </c>
      <c r="I1081" s="8">
        <v>1</v>
      </c>
      <c r="J1081" s="34" t="s">
        <v>4335</v>
      </c>
      <c r="K1081" s="1"/>
      <c r="L1081" s="20" t="s">
        <v>4261</v>
      </c>
      <c r="M1081" s="2">
        <f>2.217*12</f>
        <v>26.603999999999999</v>
      </c>
      <c r="N1081" s="2">
        <f t="shared" si="35"/>
        <v>26.603999999999999</v>
      </c>
      <c r="O1081" s="2">
        <f t="shared" si="36"/>
        <v>0.23753571428571427</v>
      </c>
      <c r="P1081" s="1" t="s">
        <v>12</v>
      </c>
    </row>
    <row r="1082" spans="1:16" x14ac:dyDescent="0.25">
      <c r="A1082" s="32"/>
      <c r="B1082" s="32"/>
      <c r="C1082" s="32"/>
      <c r="D1082" s="32"/>
      <c r="E1082" s="32"/>
      <c r="F1082" s="20" t="s">
        <v>16</v>
      </c>
      <c r="G1082" s="1" t="s">
        <v>17</v>
      </c>
      <c r="H1082" s="2">
        <v>1.1000000000000001</v>
      </c>
      <c r="I1082" s="8">
        <v>4</v>
      </c>
      <c r="J1082" s="36"/>
      <c r="K1082" s="1">
        <v>413</v>
      </c>
      <c r="L1082" s="31"/>
      <c r="M1082" s="2"/>
      <c r="N1082" s="2">
        <f t="shared" si="35"/>
        <v>413</v>
      </c>
      <c r="O1082" s="2">
        <f t="shared" si="36"/>
        <v>3.6875</v>
      </c>
      <c r="P1082" s="1" t="s">
        <v>118</v>
      </c>
    </row>
    <row r="1083" spans="1:16" x14ac:dyDescent="0.25">
      <c r="A1083" s="32"/>
      <c r="B1083" s="32"/>
      <c r="C1083" s="32"/>
      <c r="D1083" s="32"/>
      <c r="E1083" s="32"/>
      <c r="F1083" s="20" t="s">
        <v>16</v>
      </c>
      <c r="G1083" s="1" t="s">
        <v>14</v>
      </c>
      <c r="H1083" s="2">
        <v>0</v>
      </c>
      <c r="I1083" s="8">
        <v>1</v>
      </c>
      <c r="J1083" s="36"/>
      <c r="K1083" s="1"/>
      <c r="L1083" s="32"/>
      <c r="M1083" s="2"/>
      <c r="N1083" s="19">
        <f t="shared" si="35"/>
        <v>0</v>
      </c>
      <c r="O1083" s="19">
        <f t="shared" si="36"/>
        <v>0</v>
      </c>
      <c r="P1083" s="1" t="s">
        <v>24</v>
      </c>
    </row>
    <row r="1084" spans="1:16" x14ac:dyDescent="0.25">
      <c r="A1084" s="33"/>
      <c r="B1084" s="33"/>
      <c r="C1084" s="33"/>
      <c r="D1084" s="33"/>
      <c r="E1084" s="33"/>
      <c r="F1084" s="20" t="s">
        <v>16</v>
      </c>
      <c r="G1084" s="1" t="s">
        <v>135</v>
      </c>
      <c r="H1084" s="2">
        <v>0.1</v>
      </c>
      <c r="I1084" s="8">
        <v>1</v>
      </c>
      <c r="J1084" s="35"/>
      <c r="K1084" s="1"/>
      <c r="L1084" s="33"/>
      <c r="M1084" s="2"/>
      <c r="N1084" s="19">
        <f t="shared" si="35"/>
        <v>0</v>
      </c>
      <c r="O1084" s="19">
        <f t="shared" si="36"/>
        <v>0</v>
      </c>
      <c r="P1084" s="1" t="s">
        <v>12</v>
      </c>
    </row>
    <row r="1085" spans="1:16" x14ac:dyDescent="0.25">
      <c r="A1085" s="31" t="s">
        <v>160</v>
      </c>
      <c r="B1085" s="31" t="s">
        <v>2549</v>
      </c>
      <c r="C1085" s="31" t="s">
        <v>2550</v>
      </c>
      <c r="D1085" s="31" t="s">
        <v>2551</v>
      </c>
      <c r="E1085" s="31" t="s">
        <v>43</v>
      </c>
      <c r="F1085" s="20" t="s">
        <v>130</v>
      </c>
      <c r="G1085" s="1" t="s">
        <v>14</v>
      </c>
      <c r="H1085" s="2">
        <v>0</v>
      </c>
      <c r="I1085" s="8">
        <v>1</v>
      </c>
      <c r="J1085" s="34" t="s">
        <v>4335</v>
      </c>
      <c r="K1085" s="1"/>
      <c r="L1085" s="31"/>
      <c r="M1085" s="2"/>
      <c r="N1085" s="19">
        <f t="shared" si="35"/>
        <v>0</v>
      </c>
      <c r="O1085" s="19">
        <f t="shared" si="36"/>
        <v>0</v>
      </c>
      <c r="P1085" s="1" t="s">
        <v>12</v>
      </c>
    </row>
    <row r="1086" spans="1:16" x14ac:dyDescent="0.25">
      <c r="A1086" s="32"/>
      <c r="B1086" s="32"/>
      <c r="C1086" s="32"/>
      <c r="D1086" s="32"/>
      <c r="E1086" s="32"/>
      <c r="F1086" s="20" t="s">
        <v>16</v>
      </c>
      <c r="G1086" s="1" t="s">
        <v>17</v>
      </c>
      <c r="H1086" s="2">
        <v>1.1000000000000001</v>
      </c>
      <c r="I1086" s="8">
        <v>3</v>
      </c>
      <c r="J1086" s="36"/>
      <c r="K1086" s="1">
        <v>1456.12</v>
      </c>
      <c r="L1086" s="32"/>
      <c r="M1086" s="2"/>
      <c r="N1086" s="2">
        <f t="shared" si="35"/>
        <v>1456.12</v>
      </c>
      <c r="O1086" s="2">
        <f t="shared" si="36"/>
        <v>13.001071428571427</v>
      </c>
      <c r="P1086" s="1" t="s">
        <v>34</v>
      </c>
    </row>
    <row r="1087" spans="1:16" x14ac:dyDescent="0.25">
      <c r="A1087" s="33"/>
      <c r="B1087" s="33"/>
      <c r="C1087" s="33"/>
      <c r="D1087" s="33"/>
      <c r="E1087" s="33"/>
      <c r="F1087" s="20" t="s">
        <v>16</v>
      </c>
      <c r="G1087" s="1" t="s">
        <v>14</v>
      </c>
      <c r="H1087" s="2">
        <v>0</v>
      </c>
      <c r="I1087" s="8">
        <v>1</v>
      </c>
      <c r="J1087" s="35"/>
      <c r="K1087" s="1"/>
      <c r="L1087" s="33"/>
      <c r="M1087" s="2"/>
      <c r="N1087" s="19">
        <f t="shared" si="35"/>
        <v>0</v>
      </c>
      <c r="O1087" s="19">
        <f t="shared" si="36"/>
        <v>0</v>
      </c>
      <c r="P1087" s="1" t="s">
        <v>24</v>
      </c>
    </row>
    <row r="1088" spans="1:16" x14ac:dyDescent="0.25">
      <c r="A1088" s="31" t="s">
        <v>160</v>
      </c>
      <c r="B1088" s="31" t="s">
        <v>2552</v>
      </c>
      <c r="C1088" s="31" t="s">
        <v>2553</v>
      </c>
      <c r="D1088" s="31" t="s">
        <v>2554</v>
      </c>
      <c r="E1088" s="31" t="s">
        <v>43</v>
      </c>
      <c r="F1088" s="20" t="s">
        <v>130</v>
      </c>
      <c r="G1088" s="1" t="s">
        <v>14</v>
      </c>
      <c r="H1088" s="2">
        <v>0</v>
      </c>
      <c r="I1088" s="8">
        <v>1</v>
      </c>
      <c r="J1088" s="34" t="s">
        <v>4335</v>
      </c>
      <c r="K1088" s="1"/>
      <c r="L1088" s="31"/>
      <c r="M1088" s="2"/>
      <c r="N1088" s="19">
        <f t="shared" si="35"/>
        <v>0</v>
      </c>
      <c r="O1088" s="19">
        <f t="shared" si="36"/>
        <v>0</v>
      </c>
      <c r="P1088" s="1" t="s">
        <v>12</v>
      </c>
    </row>
    <row r="1089" spans="1:16" x14ac:dyDescent="0.25">
      <c r="A1089" s="32"/>
      <c r="B1089" s="32"/>
      <c r="C1089" s="32"/>
      <c r="D1089" s="32"/>
      <c r="E1089" s="32"/>
      <c r="F1089" s="20" t="s">
        <v>16</v>
      </c>
      <c r="G1089" s="1" t="s">
        <v>17</v>
      </c>
      <c r="H1089" s="2">
        <v>1.1000000000000001</v>
      </c>
      <c r="I1089" s="8">
        <v>2</v>
      </c>
      <c r="J1089" s="36"/>
      <c r="K1089" s="1">
        <v>453.12</v>
      </c>
      <c r="L1089" s="32"/>
      <c r="M1089" s="2"/>
      <c r="N1089" s="2">
        <f t="shared" si="35"/>
        <v>453.12</v>
      </c>
      <c r="O1089" s="2">
        <f t="shared" si="36"/>
        <v>4.0457142857142854</v>
      </c>
      <c r="P1089" s="1" t="s">
        <v>116</v>
      </c>
    </row>
    <row r="1090" spans="1:16" x14ac:dyDescent="0.25">
      <c r="A1090" s="33"/>
      <c r="B1090" s="33"/>
      <c r="C1090" s="33"/>
      <c r="D1090" s="33"/>
      <c r="E1090" s="33"/>
      <c r="F1090" s="20" t="s">
        <v>16</v>
      </c>
      <c r="G1090" s="1" t="s">
        <v>14</v>
      </c>
      <c r="H1090" s="2">
        <v>0</v>
      </c>
      <c r="I1090" s="8">
        <v>1</v>
      </c>
      <c r="J1090" s="35"/>
      <c r="K1090" s="1"/>
      <c r="L1090" s="33"/>
      <c r="M1090" s="2"/>
      <c r="N1090" s="19">
        <f t="shared" si="35"/>
        <v>0</v>
      </c>
      <c r="O1090" s="19">
        <f t="shared" si="36"/>
        <v>0</v>
      </c>
      <c r="P1090" s="1" t="s">
        <v>24</v>
      </c>
    </row>
    <row r="1091" spans="1:16" x14ac:dyDescent="0.25">
      <c r="A1091" s="31" t="s">
        <v>160</v>
      </c>
      <c r="B1091" s="31" t="s">
        <v>2555</v>
      </c>
      <c r="C1091" s="31" t="s">
        <v>2556</v>
      </c>
      <c r="D1091" s="31" t="s">
        <v>2557</v>
      </c>
      <c r="E1091" s="31" t="s">
        <v>43</v>
      </c>
      <c r="F1091" s="20" t="s">
        <v>130</v>
      </c>
      <c r="G1091" s="1" t="s">
        <v>14</v>
      </c>
      <c r="H1091" s="2">
        <v>0</v>
      </c>
      <c r="I1091" s="8">
        <v>0</v>
      </c>
      <c r="J1091" s="34" t="s">
        <v>4335</v>
      </c>
      <c r="K1091" s="1"/>
      <c r="L1091" s="31"/>
      <c r="M1091" s="2"/>
      <c r="N1091" s="19">
        <f t="shared" si="35"/>
        <v>0</v>
      </c>
      <c r="O1091" s="19">
        <f t="shared" si="36"/>
        <v>0</v>
      </c>
      <c r="P1091" s="1" t="s">
        <v>10</v>
      </c>
    </row>
    <row r="1092" spans="1:16" x14ac:dyDescent="0.25">
      <c r="A1092" s="32"/>
      <c r="B1092" s="32"/>
      <c r="C1092" s="32"/>
      <c r="D1092" s="32"/>
      <c r="E1092" s="32"/>
      <c r="F1092" s="20" t="s">
        <v>16</v>
      </c>
      <c r="G1092" s="1" t="s">
        <v>17</v>
      </c>
      <c r="H1092" s="2">
        <v>1.1000000000000001</v>
      </c>
      <c r="I1092" s="8">
        <v>4</v>
      </c>
      <c r="J1092" s="36"/>
      <c r="K1092" s="1">
        <v>1569.4</v>
      </c>
      <c r="L1092" s="32"/>
      <c r="M1092" s="2"/>
      <c r="N1092" s="2">
        <f t="shared" si="35"/>
        <v>1569.4</v>
      </c>
      <c r="O1092" s="2">
        <f t="shared" si="36"/>
        <v>14.012500000000001</v>
      </c>
      <c r="P1092" s="1" t="s">
        <v>118</v>
      </c>
    </row>
    <row r="1093" spans="1:16" x14ac:dyDescent="0.25">
      <c r="A1093" s="33"/>
      <c r="B1093" s="33"/>
      <c r="C1093" s="33"/>
      <c r="D1093" s="33"/>
      <c r="E1093" s="33"/>
      <c r="F1093" s="20" t="s">
        <v>16</v>
      </c>
      <c r="G1093" s="1" t="s">
        <v>14</v>
      </c>
      <c r="H1093" s="2">
        <v>0</v>
      </c>
      <c r="I1093" s="8">
        <v>0</v>
      </c>
      <c r="J1093" s="35"/>
      <c r="K1093" s="1"/>
      <c r="L1093" s="33"/>
      <c r="M1093" s="2"/>
      <c r="N1093" s="19">
        <f t="shared" si="35"/>
        <v>0</v>
      </c>
      <c r="O1093" s="19">
        <f t="shared" si="36"/>
        <v>0</v>
      </c>
      <c r="P1093" s="1" t="s">
        <v>10</v>
      </c>
    </row>
    <row r="1094" spans="1:16" x14ac:dyDescent="0.25">
      <c r="A1094" s="31" t="s">
        <v>160</v>
      </c>
      <c r="B1094" s="31" t="s">
        <v>2558</v>
      </c>
      <c r="C1094" s="31" t="s">
        <v>2559</v>
      </c>
      <c r="D1094" s="31" t="s">
        <v>2560</v>
      </c>
      <c r="E1094" s="31" t="s">
        <v>43</v>
      </c>
      <c r="F1094" s="20" t="s">
        <v>16</v>
      </c>
      <c r="G1094" s="1" t="s">
        <v>17</v>
      </c>
      <c r="H1094" s="2">
        <v>1.1000000000000001</v>
      </c>
      <c r="I1094" s="8">
        <v>5</v>
      </c>
      <c r="J1094" s="34" t="s">
        <v>4335</v>
      </c>
      <c r="K1094" s="1">
        <v>1687.4</v>
      </c>
      <c r="L1094" s="31"/>
      <c r="M1094" s="2"/>
      <c r="N1094" s="2">
        <f t="shared" si="35"/>
        <v>1687.4</v>
      </c>
      <c r="O1094" s="2">
        <f t="shared" si="36"/>
        <v>15.06607142857143</v>
      </c>
      <c r="P1094" s="1" t="s">
        <v>153</v>
      </c>
    </row>
    <row r="1095" spans="1:16" x14ac:dyDescent="0.25">
      <c r="A1095" s="33"/>
      <c r="B1095" s="33"/>
      <c r="C1095" s="33"/>
      <c r="D1095" s="33"/>
      <c r="E1095" s="33"/>
      <c r="F1095" s="20" t="s">
        <v>16</v>
      </c>
      <c r="G1095" s="1" t="s">
        <v>14</v>
      </c>
      <c r="H1095" s="2">
        <v>0</v>
      </c>
      <c r="I1095" s="8">
        <v>1</v>
      </c>
      <c r="J1095" s="35"/>
      <c r="K1095" s="1"/>
      <c r="L1095" s="33"/>
      <c r="M1095" s="2"/>
      <c r="N1095" s="19">
        <f t="shared" si="35"/>
        <v>0</v>
      </c>
      <c r="O1095" s="19">
        <f t="shared" si="36"/>
        <v>0</v>
      </c>
      <c r="P1095" s="1" t="s">
        <v>24</v>
      </c>
    </row>
    <row r="1096" spans="1:16" x14ac:dyDescent="0.25">
      <c r="A1096" s="31" t="s">
        <v>160</v>
      </c>
      <c r="B1096" s="31" t="s">
        <v>2561</v>
      </c>
      <c r="C1096" s="31" t="s">
        <v>2562</v>
      </c>
      <c r="D1096" s="31" t="s">
        <v>2563</v>
      </c>
      <c r="E1096" s="31" t="s">
        <v>43</v>
      </c>
      <c r="F1096" s="20" t="s">
        <v>130</v>
      </c>
      <c r="G1096" s="1" t="s">
        <v>14</v>
      </c>
      <c r="H1096" s="2">
        <v>0</v>
      </c>
      <c r="I1096" s="8">
        <v>1</v>
      </c>
      <c r="J1096" s="34" t="s">
        <v>4434</v>
      </c>
      <c r="K1096" s="1"/>
      <c r="L1096" s="31"/>
      <c r="M1096" s="2"/>
      <c r="N1096" s="19">
        <f t="shared" si="35"/>
        <v>0</v>
      </c>
      <c r="O1096" s="19">
        <f t="shared" si="36"/>
        <v>0</v>
      </c>
      <c r="P1096" s="1" t="s">
        <v>12</v>
      </c>
    </row>
    <row r="1097" spans="1:16" x14ac:dyDescent="0.25">
      <c r="A1097" s="32"/>
      <c r="B1097" s="32"/>
      <c r="C1097" s="32"/>
      <c r="D1097" s="32"/>
      <c r="E1097" s="32"/>
      <c r="F1097" s="20" t="s">
        <v>16</v>
      </c>
      <c r="G1097" s="1" t="s">
        <v>17</v>
      </c>
      <c r="H1097" s="2">
        <v>1.1000000000000001</v>
      </c>
      <c r="I1097" s="8">
        <v>3</v>
      </c>
      <c r="J1097" s="36"/>
      <c r="K1097" s="1">
        <v>889.72</v>
      </c>
      <c r="L1097" s="32"/>
      <c r="M1097" s="2"/>
      <c r="N1097" s="2">
        <f t="shared" si="35"/>
        <v>889.72</v>
      </c>
      <c r="O1097" s="2">
        <f t="shared" si="36"/>
        <v>7.9439285714285717</v>
      </c>
      <c r="P1097" s="1" t="s">
        <v>34</v>
      </c>
    </row>
    <row r="1098" spans="1:16" x14ac:dyDescent="0.25">
      <c r="A1098" s="32"/>
      <c r="B1098" s="32"/>
      <c r="C1098" s="32"/>
      <c r="D1098" s="32"/>
      <c r="E1098" s="32"/>
      <c r="F1098" s="20" t="s">
        <v>16</v>
      </c>
      <c r="G1098" s="1" t="s">
        <v>14</v>
      </c>
      <c r="H1098" s="2">
        <v>0</v>
      </c>
      <c r="I1098" s="8">
        <v>1</v>
      </c>
      <c r="J1098" s="36"/>
      <c r="K1098" s="1"/>
      <c r="L1098" s="32"/>
      <c r="M1098" s="2"/>
      <c r="N1098" s="19">
        <f t="shared" si="35"/>
        <v>0</v>
      </c>
      <c r="O1098" s="19">
        <f t="shared" si="36"/>
        <v>0</v>
      </c>
      <c r="P1098" s="1" t="s">
        <v>24</v>
      </c>
    </row>
    <row r="1099" spans="1:16" x14ac:dyDescent="0.25">
      <c r="A1099" s="33"/>
      <c r="B1099" s="33"/>
      <c r="C1099" s="33"/>
      <c r="D1099" s="33"/>
      <c r="E1099" s="33"/>
      <c r="F1099" s="20" t="s">
        <v>16</v>
      </c>
      <c r="G1099" s="1" t="s">
        <v>135</v>
      </c>
      <c r="H1099" s="2">
        <v>0.1</v>
      </c>
      <c r="I1099" s="8">
        <v>1</v>
      </c>
      <c r="J1099" s="35"/>
      <c r="K1099" s="1"/>
      <c r="L1099" s="33"/>
      <c r="M1099" s="2"/>
      <c r="N1099" s="19">
        <f t="shared" si="35"/>
        <v>0</v>
      </c>
      <c r="O1099" s="19">
        <f t="shared" si="36"/>
        <v>0</v>
      </c>
      <c r="P1099" s="1" t="s">
        <v>12</v>
      </c>
    </row>
    <row r="1100" spans="1:16" x14ac:dyDescent="0.25">
      <c r="A1100" s="20" t="s">
        <v>160</v>
      </c>
      <c r="B1100" s="20" t="s">
        <v>2564</v>
      </c>
      <c r="C1100" s="20" t="s">
        <v>2565</v>
      </c>
      <c r="D1100" s="20" t="s">
        <v>2566</v>
      </c>
      <c r="E1100" s="20" t="s">
        <v>20</v>
      </c>
      <c r="F1100" s="20" t="s">
        <v>16</v>
      </c>
      <c r="G1100" s="1" t="s">
        <v>17</v>
      </c>
      <c r="H1100" s="2">
        <v>1.1000000000000001</v>
      </c>
      <c r="I1100" s="8">
        <v>2</v>
      </c>
      <c r="J1100" s="29"/>
      <c r="K1100" s="1"/>
      <c r="L1100" s="20" t="s">
        <v>4650</v>
      </c>
      <c r="M1100" s="2">
        <v>180.024</v>
      </c>
      <c r="N1100" s="2">
        <f t="shared" si="35"/>
        <v>180.024</v>
      </c>
      <c r="O1100" s="2">
        <f t="shared" si="36"/>
        <v>1.6073571428571429</v>
      </c>
      <c r="P1100" s="1" t="s">
        <v>88</v>
      </c>
    </row>
    <row r="1101" spans="1:16" x14ac:dyDescent="0.25">
      <c r="A1101" s="31" t="s">
        <v>160</v>
      </c>
      <c r="B1101" s="31" t="s">
        <v>2567</v>
      </c>
      <c r="C1101" s="31" t="s">
        <v>2568</v>
      </c>
      <c r="D1101" s="31" t="s">
        <v>2569</v>
      </c>
      <c r="E1101" s="31" t="s">
        <v>28</v>
      </c>
      <c r="F1101" s="20" t="s">
        <v>16</v>
      </c>
      <c r="G1101" s="1" t="s">
        <v>17</v>
      </c>
      <c r="H1101" s="2">
        <v>1.1000000000000001</v>
      </c>
      <c r="I1101" s="8">
        <v>3</v>
      </c>
      <c r="J1101" s="34" t="s">
        <v>4423</v>
      </c>
      <c r="K1101" s="1">
        <v>901.77</v>
      </c>
      <c r="L1101" s="31"/>
      <c r="M1101" s="2"/>
      <c r="N1101" s="2">
        <f t="shared" si="35"/>
        <v>901.77</v>
      </c>
      <c r="O1101" s="2">
        <f t="shared" si="36"/>
        <v>8.0515178571428567</v>
      </c>
      <c r="P1101" s="1" t="s">
        <v>2570</v>
      </c>
    </row>
    <row r="1102" spans="1:16" x14ac:dyDescent="0.25">
      <c r="A1102" s="33"/>
      <c r="B1102" s="33"/>
      <c r="C1102" s="33"/>
      <c r="D1102" s="33"/>
      <c r="E1102" s="33"/>
      <c r="F1102" s="20" t="s">
        <v>16</v>
      </c>
      <c r="G1102" s="1" t="s">
        <v>14</v>
      </c>
      <c r="H1102" s="2">
        <v>0</v>
      </c>
      <c r="I1102" s="8">
        <v>1</v>
      </c>
      <c r="J1102" s="35"/>
      <c r="K1102" s="1"/>
      <c r="L1102" s="33"/>
      <c r="M1102" s="2"/>
      <c r="N1102" s="19">
        <f t="shared" si="35"/>
        <v>0</v>
      </c>
      <c r="O1102" s="19">
        <f t="shared" si="36"/>
        <v>0</v>
      </c>
      <c r="P1102" s="1" t="s">
        <v>24</v>
      </c>
    </row>
    <row r="1103" spans="1:16" x14ac:dyDescent="0.25">
      <c r="A1103" s="31" t="s">
        <v>160</v>
      </c>
      <c r="B1103" s="31" t="s">
        <v>2571</v>
      </c>
      <c r="C1103" s="31" t="s">
        <v>2572</v>
      </c>
      <c r="D1103" s="31" t="s">
        <v>2573</v>
      </c>
      <c r="E1103" s="31" t="s">
        <v>28</v>
      </c>
      <c r="F1103" s="20" t="s">
        <v>16</v>
      </c>
      <c r="G1103" s="1" t="s">
        <v>17</v>
      </c>
      <c r="H1103" s="2">
        <v>1.1000000000000001</v>
      </c>
      <c r="I1103" s="8">
        <v>3</v>
      </c>
      <c r="J1103" s="34" t="s">
        <v>4423</v>
      </c>
      <c r="K1103" s="1">
        <v>901.77</v>
      </c>
      <c r="L1103" s="31"/>
      <c r="M1103" s="2"/>
      <c r="N1103" s="2">
        <f t="shared" si="35"/>
        <v>901.77</v>
      </c>
      <c r="O1103" s="2">
        <f t="shared" si="36"/>
        <v>8.0515178571428567</v>
      </c>
      <c r="P1103" s="1" t="s">
        <v>142</v>
      </c>
    </row>
    <row r="1104" spans="1:16" x14ac:dyDescent="0.25">
      <c r="A1104" s="32"/>
      <c r="B1104" s="32"/>
      <c r="C1104" s="32"/>
      <c r="D1104" s="32"/>
      <c r="E1104" s="32"/>
      <c r="F1104" s="20" t="s">
        <v>16</v>
      </c>
      <c r="G1104" s="1" t="s">
        <v>14</v>
      </c>
      <c r="H1104" s="2">
        <v>0</v>
      </c>
      <c r="I1104" s="8">
        <v>1</v>
      </c>
      <c r="J1104" s="36"/>
      <c r="K1104" s="1"/>
      <c r="L1104" s="32"/>
      <c r="M1104" s="2"/>
      <c r="N1104" s="19">
        <f t="shared" si="35"/>
        <v>0</v>
      </c>
      <c r="O1104" s="19">
        <f t="shared" si="36"/>
        <v>0</v>
      </c>
      <c r="P1104" s="1" t="s">
        <v>12</v>
      </c>
    </row>
    <row r="1105" spans="1:16" x14ac:dyDescent="0.25">
      <c r="A1105" s="33"/>
      <c r="B1105" s="33"/>
      <c r="C1105" s="33"/>
      <c r="D1105" s="33"/>
      <c r="E1105" s="33"/>
      <c r="F1105" s="20" t="s">
        <v>16</v>
      </c>
      <c r="G1105" s="1" t="s">
        <v>135</v>
      </c>
      <c r="H1105" s="2">
        <v>0.1</v>
      </c>
      <c r="I1105" s="8">
        <v>1</v>
      </c>
      <c r="J1105" s="35"/>
      <c r="K1105" s="1"/>
      <c r="L1105" s="33"/>
      <c r="M1105" s="2"/>
      <c r="N1105" s="19">
        <f t="shared" si="35"/>
        <v>0</v>
      </c>
      <c r="O1105" s="19">
        <f t="shared" si="36"/>
        <v>0</v>
      </c>
      <c r="P1105" s="1" t="s">
        <v>12</v>
      </c>
    </row>
    <row r="1106" spans="1:16" x14ac:dyDescent="0.25">
      <c r="A1106" s="31" t="s">
        <v>160</v>
      </c>
      <c r="B1106" s="31" t="s">
        <v>2574</v>
      </c>
      <c r="C1106" s="31" t="s">
        <v>2575</v>
      </c>
      <c r="D1106" s="31" t="s">
        <v>2576</v>
      </c>
      <c r="E1106" s="31" t="s">
        <v>43</v>
      </c>
      <c r="F1106" s="20" t="s">
        <v>16</v>
      </c>
      <c r="G1106" s="1" t="s">
        <v>17</v>
      </c>
      <c r="H1106" s="2">
        <v>1.1000000000000001</v>
      </c>
      <c r="I1106" s="8">
        <v>2</v>
      </c>
      <c r="J1106" s="34" t="s">
        <v>4434</v>
      </c>
      <c r="K1106" s="1">
        <v>561.67999999999995</v>
      </c>
      <c r="L1106" s="31"/>
      <c r="M1106" s="2"/>
      <c r="N1106" s="2">
        <f t="shared" si="35"/>
        <v>561.67999999999995</v>
      </c>
      <c r="O1106" s="2">
        <f t="shared" si="36"/>
        <v>5.0149999999999997</v>
      </c>
      <c r="P1106" s="1" t="s">
        <v>116</v>
      </c>
    </row>
    <row r="1107" spans="1:16" x14ac:dyDescent="0.25">
      <c r="A1107" s="33"/>
      <c r="B1107" s="33"/>
      <c r="C1107" s="33"/>
      <c r="D1107" s="33"/>
      <c r="E1107" s="33"/>
      <c r="F1107" s="20" t="s">
        <v>16</v>
      </c>
      <c r="G1107" s="1" t="s">
        <v>14</v>
      </c>
      <c r="H1107" s="2">
        <v>0</v>
      </c>
      <c r="I1107" s="8">
        <v>1</v>
      </c>
      <c r="J1107" s="35"/>
      <c r="K1107" s="1"/>
      <c r="L1107" s="33"/>
      <c r="M1107" s="2"/>
      <c r="N1107" s="19">
        <f t="shared" si="35"/>
        <v>0</v>
      </c>
      <c r="O1107" s="19">
        <f t="shared" si="36"/>
        <v>0</v>
      </c>
      <c r="P1107" s="1" t="s">
        <v>12</v>
      </c>
    </row>
    <row r="1108" spans="1:16" x14ac:dyDescent="0.25">
      <c r="A1108" s="31" t="s">
        <v>160</v>
      </c>
      <c r="B1108" s="31" t="s">
        <v>2577</v>
      </c>
      <c r="C1108" s="31" t="s">
        <v>2578</v>
      </c>
      <c r="D1108" s="31" t="s">
        <v>2579</v>
      </c>
      <c r="E1108" s="31" t="s">
        <v>43</v>
      </c>
      <c r="F1108" s="20" t="s">
        <v>130</v>
      </c>
      <c r="G1108" s="1" t="s">
        <v>14</v>
      </c>
      <c r="H1108" s="2">
        <v>0</v>
      </c>
      <c r="I1108" s="8">
        <v>0</v>
      </c>
      <c r="J1108" s="34" t="s">
        <v>4434</v>
      </c>
      <c r="K1108" s="1"/>
      <c r="L1108" s="31"/>
      <c r="M1108" s="2"/>
      <c r="N1108" s="19">
        <f t="shared" si="35"/>
        <v>0</v>
      </c>
      <c r="O1108" s="19">
        <f t="shared" si="36"/>
        <v>0</v>
      </c>
      <c r="P1108" s="1" t="s">
        <v>10</v>
      </c>
    </row>
    <row r="1109" spans="1:16" x14ac:dyDescent="0.25">
      <c r="A1109" s="32"/>
      <c r="B1109" s="32"/>
      <c r="C1109" s="32"/>
      <c r="D1109" s="32"/>
      <c r="E1109" s="32"/>
      <c r="F1109" s="20" t="s">
        <v>16</v>
      </c>
      <c r="G1109" s="1" t="s">
        <v>17</v>
      </c>
      <c r="H1109" s="2">
        <v>1.1000000000000001</v>
      </c>
      <c r="I1109" s="8">
        <v>3</v>
      </c>
      <c r="J1109" s="36"/>
      <c r="K1109" s="1">
        <v>2463.84</v>
      </c>
      <c r="L1109" s="32"/>
      <c r="M1109" s="2"/>
      <c r="N1109" s="2">
        <f t="shared" si="35"/>
        <v>2463.84</v>
      </c>
      <c r="O1109" s="2">
        <f t="shared" si="36"/>
        <v>21.998571428571431</v>
      </c>
      <c r="P1109" s="1" t="s">
        <v>34</v>
      </c>
    </row>
    <row r="1110" spans="1:16" x14ac:dyDescent="0.25">
      <c r="A1110" s="33"/>
      <c r="B1110" s="33"/>
      <c r="C1110" s="33"/>
      <c r="D1110" s="33"/>
      <c r="E1110" s="33"/>
      <c r="F1110" s="20" t="s">
        <v>16</v>
      </c>
      <c r="G1110" s="1" t="s">
        <v>14</v>
      </c>
      <c r="H1110" s="2">
        <v>0</v>
      </c>
      <c r="I1110" s="8">
        <v>1</v>
      </c>
      <c r="J1110" s="35"/>
      <c r="K1110" s="1"/>
      <c r="L1110" s="33"/>
      <c r="M1110" s="2"/>
      <c r="N1110" s="19">
        <f t="shared" si="35"/>
        <v>0</v>
      </c>
      <c r="O1110" s="19">
        <f t="shared" si="36"/>
        <v>0</v>
      </c>
      <c r="P1110" s="1" t="s">
        <v>24</v>
      </c>
    </row>
    <row r="1111" spans="1:16" x14ac:dyDescent="0.25">
      <c r="A1111" s="31" t="s">
        <v>160</v>
      </c>
      <c r="B1111" s="31" t="s">
        <v>2580</v>
      </c>
      <c r="C1111" s="31" t="s">
        <v>2581</v>
      </c>
      <c r="D1111" s="31" t="s">
        <v>2582</v>
      </c>
      <c r="E1111" s="31" t="s">
        <v>43</v>
      </c>
      <c r="F1111" s="20" t="s">
        <v>130</v>
      </c>
      <c r="G1111" s="1" t="s">
        <v>14</v>
      </c>
      <c r="H1111" s="2">
        <v>0</v>
      </c>
      <c r="I1111" s="8">
        <v>1</v>
      </c>
      <c r="J1111" s="34" t="s">
        <v>4434</v>
      </c>
      <c r="K1111" s="1"/>
      <c r="L1111" s="31"/>
      <c r="M1111" s="2"/>
      <c r="N1111" s="19">
        <f t="shared" si="35"/>
        <v>0</v>
      </c>
      <c r="O1111" s="19">
        <f t="shared" si="36"/>
        <v>0</v>
      </c>
      <c r="P1111" s="1" t="s">
        <v>12</v>
      </c>
    </row>
    <row r="1112" spans="1:16" x14ac:dyDescent="0.25">
      <c r="A1112" s="32"/>
      <c r="B1112" s="32"/>
      <c r="C1112" s="32"/>
      <c r="D1112" s="32"/>
      <c r="E1112" s="32"/>
      <c r="F1112" s="20" t="s">
        <v>16</v>
      </c>
      <c r="G1112" s="1" t="s">
        <v>17</v>
      </c>
      <c r="H1112" s="2">
        <v>1.1000000000000001</v>
      </c>
      <c r="I1112" s="8">
        <v>3</v>
      </c>
      <c r="J1112" s="36"/>
      <c r="K1112" s="1"/>
      <c r="L1112" s="32"/>
      <c r="M1112" s="2"/>
      <c r="N1112" s="19">
        <f t="shared" si="35"/>
        <v>0</v>
      </c>
      <c r="O1112" s="19">
        <f t="shared" si="36"/>
        <v>0</v>
      </c>
      <c r="P1112" s="1" t="s">
        <v>34</v>
      </c>
    </row>
    <row r="1113" spans="1:16" x14ac:dyDescent="0.25">
      <c r="A1113" s="33"/>
      <c r="B1113" s="33"/>
      <c r="C1113" s="33"/>
      <c r="D1113" s="33"/>
      <c r="E1113" s="33"/>
      <c r="F1113" s="20" t="s">
        <v>16</v>
      </c>
      <c r="G1113" s="1" t="s">
        <v>135</v>
      </c>
      <c r="H1113" s="2">
        <v>0.1</v>
      </c>
      <c r="I1113" s="8">
        <v>1</v>
      </c>
      <c r="J1113" s="35"/>
      <c r="K1113" s="1"/>
      <c r="L1113" s="33"/>
      <c r="M1113" s="2"/>
      <c r="N1113" s="19">
        <f t="shared" si="35"/>
        <v>0</v>
      </c>
      <c r="O1113" s="19">
        <f t="shared" si="36"/>
        <v>0</v>
      </c>
      <c r="P1113" s="1" t="s">
        <v>12</v>
      </c>
    </row>
    <row r="1114" spans="1:16" x14ac:dyDescent="0.25">
      <c r="A1114" s="20" t="s">
        <v>160</v>
      </c>
      <c r="B1114" s="20" t="s">
        <v>2583</v>
      </c>
      <c r="C1114" s="20" t="s">
        <v>2584</v>
      </c>
      <c r="D1114" s="20" t="s">
        <v>2585</v>
      </c>
      <c r="E1114" s="20" t="s">
        <v>28</v>
      </c>
      <c r="F1114" s="20" t="s">
        <v>16</v>
      </c>
      <c r="G1114" s="1" t="s">
        <v>17</v>
      </c>
      <c r="H1114" s="2">
        <v>1.1000000000000001</v>
      </c>
      <c r="I1114" s="8">
        <v>1</v>
      </c>
      <c r="J1114" s="29" t="s">
        <v>4423</v>
      </c>
      <c r="K1114" s="1">
        <v>901.77</v>
      </c>
      <c r="L1114" s="20"/>
      <c r="M1114" s="2"/>
      <c r="N1114" s="2">
        <f t="shared" si="35"/>
        <v>901.77</v>
      </c>
      <c r="O1114" s="2">
        <f t="shared" si="36"/>
        <v>8.0515178571428567</v>
      </c>
      <c r="P1114" s="1" t="s">
        <v>61</v>
      </c>
    </row>
    <row r="1115" spans="1:16" x14ac:dyDescent="0.25">
      <c r="A1115" s="31" t="s">
        <v>160</v>
      </c>
      <c r="B1115" s="31" t="s">
        <v>2586</v>
      </c>
      <c r="C1115" s="31" t="s">
        <v>2587</v>
      </c>
      <c r="D1115" s="31" t="s">
        <v>2588</v>
      </c>
      <c r="E1115" s="31" t="s">
        <v>43</v>
      </c>
      <c r="F1115" s="20" t="s">
        <v>16</v>
      </c>
      <c r="G1115" s="1" t="s">
        <v>17</v>
      </c>
      <c r="H1115" s="2">
        <v>1.1000000000000001</v>
      </c>
      <c r="I1115" s="8">
        <v>1</v>
      </c>
      <c r="J1115" s="34" t="s">
        <v>4434</v>
      </c>
      <c r="K1115" s="1"/>
      <c r="L1115" s="31"/>
      <c r="M1115" s="2"/>
      <c r="N1115" s="19">
        <f t="shared" si="35"/>
        <v>0</v>
      </c>
      <c r="O1115" s="19">
        <f t="shared" si="36"/>
        <v>0</v>
      </c>
      <c r="P1115" s="1" t="s">
        <v>66</v>
      </c>
    </row>
    <row r="1116" spans="1:16" x14ac:dyDescent="0.25">
      <c r="A1116" s="33"/>
      <c r="B1116" s="33"/>
      <c r="C1116" s="33"/>
      <c r="D1116" s="33"/>
      <c r="E1116" s="33"/>
      <c r="F1116" s="20" t="s">
        <v>16</v>
      </c>
      <c r="G1116" s="1" t="s">
        <v>14</v>
      </c>
      <c r="H1116" s="2">
        <v>0</v>
      </c>
      <c r="I1116" s="8">
        <v>1</v>
      </c>
      <c r="J1116" s="35"/>
      <c r="K1116" s="1"/>
      <c r="L1116" s="33"/>
      <c r="M1116" s="2"/>
      <c r="N1116" s="19">
        <f t="shared" si="35"/>
        <v>0</v>
      </c>
      <c r="O1116" s="19">
        <f t="shared" si="36"/>
        <v>0</v>
      </c>
      <c r="P1116" s="1" t="s">
        <v>12</v>
      </c>
    </row>
    <row r="1117" spans="1:16" x14ac:dyDescent="0.25">
      <c r="A1117" s="20" t="s">
        <v>160</v>
      </c>
      <c r="B1117" s="20" t="s">
        <v>2589</v>
      </c>
      <c r="C1117" s="20" t="s">
        <v>2590</v>
      </c>
      <c r="D1117" s="20" t="s">
        <v>2591</v>
      </c>
      <c r="E1117" s="20" t="s">
        <v>28</v>
      </c>
      <c r="F1117" s="20" t="s">
        <v>16</v>
      </c>
      <c r="G1117" s="1" t="s">
        <v>17</v>
      </c>
      <c r="H1117" s="2">
        <v>1.1000000000000001</v>
      </c>
      <c r="I1117" s="8">
        <v>1</v>
      </c>
      <c r="J1117" s="29" t="s">
        <v>4423</v>
      </c>
      <c r="K1117" s="1">
        <v>901.77</v>
      </c>
      <c r="L1117" s="20"/>
      <c r="M1117" s="2"/>
      <c r="N1117" s="2">
        <f t="shared" si="35"/>
        <v>901.77</v>
      </c>
      <c r="O1117" s="2">
        <f t="shared" si="36"/>
        <v>8.0515178571428567</v>
      </c>
      <c r="P1117" s="1" t="s">
        <v>99</v>
      </c>
    </row>
    <row r="1118" spans="1:16" x14ac:dyDescent="0.25">
      <c r="A1118" s="20" t="s">
        <v>160</v>
      </c>
      <c r="B1118" s="20" t="s">
        <v>2595</v>
      </c>
      <c r="C1118" s="20" t="s">
        <v>2596</v>
      </c>
      <c r="D1118" s="20" t="s">
        <v>2597</v>
      </c>
      <c r="E1118" s="20" t="s">
        <v>28</v>
      </c>
      <c r="F1118" s="20" t="s">
        <v>16</v>
      </c>
      <c r="G1118" s="1" t="s">
        <v>17</v>
      </c>
      <c r="H1118" s="2">
        <v>1.1000000000000001</v>
      </c>
      <c r="I1118" s="8">
        <v>2</v>
      </c>
      <c r="J1118" s="29" t="s">
        <v>4423</v>
      </c>
      <c r="K1118" s="1">
        <v>901.77</v>
      </c>
      <c r="L1118" s="20"/>
      <c r="M1118" s="2"/>
      <c r="N1118" s="2">
        <f t="shared" si="35"/>
        <v>901.77</v>
      </c>
      <c r="O1118" s="2">
        <f t="shared" si="36"/>
        <v>8.0515178571428567</v>
      </c>
      <c r="P1118" s="1" t="s">
        <v>116</v>
      </c>
    </row>
    <row r="1119" spans="1:16" x14ac:dyDescent="0.25">
      <c r="A1119" s="31" t="s">
        <v>160</v>
      </c>
      <c r="B1119" s="31" t="s">
        <v>2598</v>
      </c>
      <c r="C1119" s="31" t="s">
        <v>2599</v>
      </c>
      <c r="D1119" s="31" t="s">
        <v>2600</v>
      </c>
      <c r="E1119" s="31" t="s">
        <v>28</v>
      </c>
      <c r="F1119" s="20" t="s">
        <v>130</v>
      </c>
      <c r="G1119" s="1" t="s">
        <v>14</v>
      </c>
      <c r="H1119" s="2">
        <v>0</v>
      </c>
      <c r="I1119" s="8">
        <v>1</v>
      </c>
      <c r="J1119" s="34" t="s">
        <v>4423</v>
      </c>
      <c r="K1119" s="1"/>
      <c r="L1119" s="31"/>
      <c r="M1119" s="2"/>
      <c r="N1119" s="19">
        <f t="shared" si="35"/>
        <v>0</v>
      </c>
      <c r="O1119" s="19">
        <f t="shared" si="36"/>
        <v>0</v>
      </c>
      <c r="P1119" s="1" t="s">
        <v>12</v>
      </c>
    </row>
    <row r="1120" spans="1:16" x14ac:dyDescent="0.25">
      <c r="A1120" s="32"/>
      <c r="B1120" s="32"/>
      <c r="C1120" s="32"/>
      <c r="D1120" s="32"/>
      <c r="E1120" s="32"/>
      <c r="F1120" s="20" t="s">
        <v>16</v>
      </c>
      <c r="G1120" s="1" t="s">
        <v>17</v>
      </c>
      <c r="H1120" s="2">
        <v>1.1000000000000001</v>
      </c>
      <c r="I1120" s="8">
        <v>2</v>
      </c>
      <c r="J1120" s="36"/>
      <c r="K1120" s="1">
        <v>901.77</v>
      </c>
      <c r="L1120" s="32"/>
      <c r="M1120" s="2"/>
      <c r="N1120" s="2">
        <f t="shared" si="35"/>
        <v>901.77</v>
      </c>
      <c r="O1120" s="2">
        <f t="shared" si="36"/>
        <v>8.0515178571428567</v>
      </c>
      <c r="P1120" s="1" t="s">
        <v>107</v>
      </c>
    </row>
    <row r="1121" spans="1:16" x14ac:dyDescent="0.25">
      <c r="A1121" s="33"/>
      <c r="B1121" s="33"/>
      <c r="C1121" s="33"/>
      <c r="D1121" s="33"/>
      <c r="E1121" s="33"/>
      <c r="F1121" s="20" t="s">
        <v>16</v>
      </c>
      <c r="G1121" s="1" t="s">
        <v>135</v>
      </c>
      <c r="H1121" s="2">
        <v>0.1</v>
      </c>
      <c r="I1121" s="8">
        <v>1</v>
      </c>
      <c r="J1121" s="35"/>
      <c r="K1121" s="1"/>
      <c r="L1121" s="33"/>
      <c r="M1121" s="2"/>
      <c r="N1121" s="19">
        <f t="shared" si="35"/>
        <v>0</v>
      </c>
      <c r="O1121" s="19">
        <f t="shared" si="36"/>
        <v>0</v>
      </c>
      <c r="P1121" s="1" t="s">
        <v>12</v>
      </c>
    </row>
    <row r="1122" spans="1:16" x14ac:dyDescent="0.25">
      <c r="A1122" s="31" t="s">
        <v>160</v>
      </c>
      <c r="B1122" s="31" t="s">
        <v>2601</v>
      </c>
      <c r="C1122" s="31" t="s">
        <v>2602</v>
      </c>
      <c r="D1122" s="31" t="s">
        <v>2603</v>
      </c>
      <c r="E1122" s="31" t="s">
        <v>43</v>
      </c>
      <c r="F1122" s="20" t="s">
        <v>16</v>
      </c>
      <c r="G1122" s="1" t="s">
        <v>17</v>
      </c>
      <c r="H1122" s="2">
        <v>1.1000000000000001</v>
      </c>
      <c r="I1122" s="8">
        <v>3</v>
      </c>
      <c r="J1122" s="34" t="s">
        <v>4434</v>
      </c>
      <c r="K1122" s="1">
        <v>830.72</v>
      </c>
      <c r="L1122" s="31"/>
      <c r="M1122" s="2"/>
      <c r="N1122" s="2">
        <f t="shared" si="35"/>
        <v>830.72</v>
      </c>
      <c r="O1122" s="2">
        <f t="shared" si="36"/>
        <v>7.4171428571428573</v>
      </c>
      <c r="P1122" s="1" t="s">
        <v>34</v>
      </c>
    </row>
    <row r="1123" spans="1:16" x14ac:dyDescent="0.25">
      <c r="A1123" s="33"/>
      <c r="B1123" s="33"/>
      <c r="C1123" s="33"/>
      <c r="D1123" s="33"/>
      <c r="E1123" s="33"/>
      <c r="F1123" s="20" t="s">
        <v>16</v>
      </c>
      <c r="G1123" s="1" t="s">
        <v>14</v>
      </c>
      <c r="H1123" s="2">
        <v>0</v>
      </c>
      <c r="I1123" s="8">
        <v>1</v>
      </c>
      <c r="J1123" s="35"/>
      <c r="K1123" s="1"/>
      <c r="L1123" s="33"/>
      <c r="M1123" s="2"/>
      <c r="N1123" s="19">
        <f t="shared" si="35"/>
        <v>0</v>
      </c>
      <c r="O1123" s="19">
        <f t="shared" si="36"/>
        <v>0</v>
      </c>
      <c r="P1123" s="1" t="s">
        <v>24</v>
      </c>
    </row>
    <row r="1124" spans="1:16" x14ac:dyDescent="0.25">
      <c r="A1124" s="31" t="s">
        <v>160</v>
      </c>
      <c r="B1124" s="31" t="s">
        <v>2604</v>
      </c>
      <c r="C1124" s="31" t="s">
        <v>2605</v>
      </c>
      <c r="D1124" s="31" t="s">
        <v>2606</v>
      </c>
      <c r="E1124" s="31" t="s">
        <v>43</v>
      </c>
      <c r="F1124" s="20" t="s">
        <v>16</v>
      </c>
      <c r="G1124" s="1" t="s">
        <v>17</v>
      </c>
      <c r="H1124" s="2">
        <v>1.1000000000000001</v>
      </c>
      <c r="I1124" s="8">
        <v>4</v>
      </c>
      <c r="J1124" s="34" t="s">
        <v>4386</v>
      </c>
      <c r="K1124" s="1">
        <v>9.44</v>
      </c>
      <c r="L1124" s="31"/>
      <c r="M1124" s="2"/>
      <c r="N1124" s="2">
        <f t="shared" si="35"/>
        <v>9.44</v>
      </c>
      <c r="O1124" s="2">
        <f t="shared" si="36"/>
        <v>8.4285714285714283E-2</v>
      </c>
      <c r="P1124" s="1" t="s">
        <v>92</v>
      </c>
    </row>
    <row r="1125" spans="1:16" x14ac:dyDescent="0.25">
      <c r="A1125" s="33"/>
      <c r="B1125" s="33"/>
      <c r="C1125" s="33"/>
      <c r="D1125" s="33"/>
      <c r="E1125" s="33"/>
      <c r="F1125" s="20" t="s">
        <v>16</v>
      </c>
      <c r="G1125" s="1" t="s">
        <v>14</v>
      </c>
      <c r="H1125" s="2">
        <v>0</v>
      </c>
      <c r="I1125" s="8">
        <v>1</v>
      </c>
      <c r="J1125" s="35"/>
      <c r="K1125" s="1"/>
      <c r="L1125" s="33"/>
      <c r="M1125" s="2"/>
      <c r="N1125" s="19">
        <f t="shared" si="35"/>
        <v>0</v>
      </c>
      <c r="O1125" s="19">
        <f t="shared" si="36"/>
        <v>0</v>
      </c>
      <c r="P1125" s="1" t="s">
        <v>24</v>
      </c>
    </row>
    <row r="1126" spans="1:16" x14ac:dyDescent="0.25">
      <c r="A1126" s="31" t="s">
        <v>160</v>
      </c>
      <c r="B1126" s="31" t="s">
        <v>2607</v>
      </c>
      <c r="C1126" s="31" t="s">
        <v>2608</v>
      </c>
      <c r="D1126" s="31" t="s">
        <v>2609</v>
      </c>
      <c r="E1126" s="31" t="s">
        <v>43</v>
      </c>
      <c r="F1126" s="20" t="s">
        <v>130</v>
      </c>
      <c r="G1126" s="1" t="s">
        <v>14</v>
      </c>
      <c r="H1126" s="2">
        <v>0</v>
      </c>
      <c r="I1126" s="8">
        <v>1</v>
      </c>
      <c r="J1126" s="34" t="s">
        <v>4434</v>
      </c>
      <c r="K1126" s="1"/>
      <c r="L1126" s="31"/>
      <c r="M1126" s="2"/>
      <c r="N1126" s="19">
        <f t="shared" si="35"/>
        <v>0</v>
      </c>
      <c r="O1126" s="19">
        <f t="shared" si="36"/>
        <v>0</v>
      </c>
      <c r="P1126" s="1" t="s">
        <v>12</v>
      </c>
    </row>
    <row r="1127" spans="1:16" x14ac:dyDescent="0.25">
      <c r="A1127" s="32"/>
      <c r="B1127" s="32"/>
      <c r="C1127" s="32"/>
      <c r="D1127" s="32"/>
      <c r="E1127" s="32"/>
      <c r="F1127" s="20" t="s">
        <v>16</v>
      </c>
      <c r="G1127" s="1" t="s">
        <v>17</v>
      </c>
      <c r="H1127" s="2">
        <v>1.1000000000000001</v>
      </c>
      <c r="I1127" s="8">
        <v>5</v>
      </c>
      <c r="J1127" s="36"/>
      <c r="K1127" s="1">
        <v>991.2</v>
      </c>
      <c r="L1127" s="32"/>
      <c r="M1127" s="2"/>
      <c r="N1127" s="2">
        <f t="shared" si="35"/>
        <v>991.2</v>
      </c>
      <c r="O1127" s="2">
        <f t="shared" si="36"/>
        <v>8.85</v>
      </c>
      <c r="P1127" s="1" t="s">
        <v>111</v>
      </c>
    </row>
    <row r="1128" spans="1:16" x14ac:dyDescent="0.25">
      <c r="A1128" s="32"/>
      <c r="B1128" s="32"/>
      <c r="C1128" s="32"/>
      <c r="D1128" s="32"/>
      <c r="E1128" s="32"/>
      <c r="F1128" s="20" t="s">
        <v>16</v>
      </c>
      <c r="G1128" s="1" t="s">
        <v>14</v>
      </c>
      <c r="H1128" s="2">
        <v>0</v>
      </c>
      <c r="I1128" s="8">
        <v>1</v>
      </c>
      <c r="J1128" s="36"/>
      <c r="K1128" s="1"/>
      <c r="L1128" s="32"/>
      <c r="M1128" s="2"/>
      <c r="N1128" s="19">
        <f t="shared" si="35"/>
        <v>0</v>
      </c>
      <c r="O1128" s="19">
        <f t="shared" si="36"/>
        <v>0</v>
      </c>
      <c r="P1128" s="1" t="s">
        <v>24</v>
      </c>
    </row>
    <row r="1129" spans="1:16" x14ac:dyDescent="0.25">
      <c r="A1129" s="33"/>
      <c r="B1129" s="33"/>
      <c r="C1129" s="33"/>
      <c r="D1129" s="33"/>
      <c r="E1129" s="33"/>
      <c r="F1129" s="20" t="s">
        <v>16</v>
      </c>
      <c r="G1129" s="1" t="s">
        <v>135</v>
      </c>
      <c r="H1129" s="2">
        <v>0.1</v>
      </c>
      <c r="I1129" s="8">
        <v>1</v>
      </c>
      <c r="J1129" s="35"/>
      <c r="K1129" s="1"/>
      <c r="L1129" s="33"/>
      <c r="M1129" s="2"/>
      <c r="N1129" s="19">
        <f t="shared" si="35"/>
        <v>0</v>
      </c>
      <c r="O1129" s="19">
        <f t="shared" si="36"/>
        <v>0</v>
      </c>
      <c r="P1129" s="1" t="s">
        <v>12</v>
      </c>
    </row>
    <row r="1130" spans="1:16" x14ac:dyDescent="0.25">
      <c r="A1130" s="31" t="s">
        <v>160</v>
      </c>
      <c r="B1130" s="31" t="s">
        <v>2610</v>
      </c>
      <c r="C1130" s="31" t="s">
        <v>2611</v>
      </c>
      <c r="D1130" s="31" t="s">
        <v>2612</v>
      </c>
      <c r="E1130" s="31" t="s">
        <v>43</v>
      </c>
      <c r="F1130" s="20" t="s">
        <v>16</v>
      </c>
      <c r="G1130" s="1" t="s">
        <v>17</v>
      </c>
      <c r="H1130" s="2">
        <v>1.1000000000000001</v>
      </c>
      <c r="I1130" s="8">
        <v>1</v>
      </c>
      <c r="J1130" s="34" t="s">
        <v>4387</v>
      </c>
      <c r="K1130" s="1">
        <v>241.76</v>
      </c>
      <c r="L1130" s="31"/>
      <c r="M1130" s="2"/>
      <c r="N1130" s="2">
        <f t="shared" si="35"/>
        <v>241.76</v>
      </c>
      <c r="O1130" s="2">
        <f t="shared" si="36"/>
        <v>2.1585714285714284</v>
      </c>
      <c r="P1130" s="1" t="s">
        <v>24</v>
      </c>
    </row>
    <row r="1131" spans="1:16" x14ac:dyDescent="0.25">
      <c r="A1131" s="33"/>
      <c r="B1131" s="33"/>
      <c r="C1131" s="33"/>
      <c r="D1131" s="33"/>
      <c r="E1131" s="33"/>
      <c r="F1131" s="20" t="s">
        <v>16</v>
      </c>
      <c r="G1131" s="1" t="s">
        <v>14</v>
      </c>
      <c r="H1131" s="2">
        <v>0</v>
      </c>
      <c r="I1131" s="8">
        <v>1</v>
      </c>
      <c r="J1131" s="35"/>
      <c r="K1131" s="1"/>
      <c r="L1131" s="33"/>
      <c r="M1131" s="2"/>
      <c r="N1131" s="19">
        <f t="shared" si="35"/>
        <v>0</v>
      </c>
      <c r="O1131" s="19">
        <f t="shared" si="36"/>
        <v>0</v>
      </c>
      <c r="P1131" s="1" t="s">
        <v>24</v>
      </c>
    </row>
    <row r="1132" spans="1:16" x14ac:dyDescent="0.25">
      <c r="A1132" s="31" t="s">
        <v>160</v>
      </c>
      <c r="B1132" s="31" t="s">
        <v>2613</v>
      </c>
      <c r="C1132" s="31" t="s">
        <v>2614</v>
      </c>
      <c r="D1132" s="31" t="s">
        <v>2615</v>
      </c>
      <c r="E1132" s="31" t="s">
        <v>43</v>
      </c>
      <c r="F1132" s="20" t="s">
        <v>130</v>
      </c>
      <c r="G1132" s="1" t="s">
        <v>14</v>
      </c>
      <c r="H1132" s="2">
        <v>0</v>
      </c>
      <c r="I1132" s="8">
        <v>1</v>
      </c>
      <c r="J1132" s="34" t="s">
        <v>4434</v>
      </c>
      <c r="K1132" s="1"/>
      <c r="L1132" s="31"/>
      <c r="M1132" s="2"/>
      <c r="N1132" s="19">
        <f t="shared" si="35"/>
        <v>0</v>
      </c>
      <c r="O1132" s="19">
        <f t="shared" si="36"/>
        <v>0</v>
      </c>
      <c r="P1132" s="1" t="s">
        <v>12</v>
      </c>
    </row>
    <row r="1133" spans="1:16" x14ac:dyDescent="0.25">
      <c r="A1133" s="32"/>
      <c r="B1133" s="32"/>
      <c r="C1133" s="32"/>
      <c r="D1133" s="32"/>
      <c r="E1133" s="32"/>
      <c r="F1133" s="20" t="s">
        <v>16</v>
      </c>
      <c r="G1133" s="1" t="s">
        <v>17</v>
      </c>
      <c r="H1133" s="2">
        <v>1.1000000000000001</v>
      </c>
      <c r="I1133" s="8">
        <v>4</v>
      </c>
      <c r="J1133" s="36"/>
      <c r="K1133" s="1">
        <v>660.8</v>
      </c>
      <c r="L1133" s="32"/>
      <c r="M1133" s="2"/>
      <c r="N1133" s="2">
        <f t="shared" ref="N1133:N1196" si="37">K1133+M1133</f>
        <v>660.8</v>
      </c>
      <c r="O1133" s="2">
        <f t="shared" ref="O1133:O1196" si="38">N1133/112</f>
        <v>5.8999999999999995</v>
      </c>
      <c r="P1133" s="1" t="s">
        <v>118</v>
      </c>
    </row>
    <row r="1134" spans="1:16" x14ac:dyDescent="0.25">
      <c r="A1134" s="32"/>
      <c r="B1134" s="32"/>
      <c r="C1134" s="32"/>
      <c r="D1134" s="32"/>
      <c r="E1134" s="32"/>
      <c r="F1134" s="20" t="s">
        <v>16</v>
      </c>
      <c r="G1134" s="1" t="s">
        <v>14</v>
      </c>
      <c r="H1134" s="2">
        <v>0</v>
      </c>
      <c r="I1134" s="8">
        <v>1</v>
      </c>
      <c r="J1134" s="36"/>
      <c r="K1134" s="1"/>
      <c r="L1134" s="32"/>
      <c r="M1134" s="2"/>
      <c r="N1134" s="19">
        <f t="shared" si="37"/>
        <v>0</v>
      </c>
      <c r="O1134" s="19">
        <f t="shared" si="38"/>
        <v>0</v>
      </c>
      <c r="P1134" s="1" t="s">
        <v>24</v>
      </c>
    </row>
    <row r="1135" spans="1:16" x14ac:dyDescent="0.25">
      <c r="A1135" s="33"/>
      <c r="B1135" s="33"/>
      <c r="C1135" s="33"/>
      <c r="D1135" s="33"/>
      <c r="E1135" s="33"/>
      <c r="F1135" s="20" t="s">
        <v>16</v>
      </c>
      <c r="G1135" s="1" t="s">
        <v>135</v>
      </c>
      <c r="H1135" s="2">
        <v>0.1</v>
      </c>
      <c r="I1135" s="8">
        <v>1</v>
      </c>
      <c r="J1135" s="35"/>
      <c r="K1135" s="1"/>
      <c r="L1135" s="33"/>
      <c r="M1135" s="2"/>
      <c r="N1135" s="19">
        <f t="shared" si="37"/>
        <v>0</v>
      </c>
      <c r="O1135" s="19">
        <f t="shared" si="38"/>
        <v>0</v>
      </c>
      <c r="P1135" s="1" t="s">
        <v>12</v>
      </c>
    </row>
    <row r="1136" spans="1:16" x14ac:dyDescent="0.25">
      <c r="A1136" s="31" t="s">
        <v>160</v>
      </c>
      <c r="B1136" s="31" t="s">
        <v>2616</v>
      </c>
      <c r="C1136" s="31" t="s">
        <v>2617</v>
      </c>
      <c r="D1136" s="31" t="s">
        <v>2618</v>
      </c>
      <c r="E1136" s="31" t="s">
        <v>43</v>
      </c>
      <c r="F1136" s="20" t="s">
        <v>130</v>
      </c>
      <c r="G1136" s="1" t="s">
        <v>14</v>
      </c>
      <c r="H1136" s="2">
        <v>0</v>
      </c>
      <c r="I1136" s="8">
        <v>1</v>
      </c>
      <c r="J1136" s="34" t="s">
        <v>4434</v>
      </c>
      <c r="K1136" s="1"/>
      <c r="L1136" s="20" t="s">
        <v>4262</v>
      </c>
      <c r="M1136" s="2">
        <v>305.19600000000003</v>
      </c>
      <c r="N1136" s="2">
        <f t="shared" si="37"/>
        <v>305.19600000000003</v>
      </c>
      <c r="O1136" s="2">
        <f t="shared" si="38"/>
        <v>2.7249642857142859</v>
      </c>
      <c r="P1136" s="1" t="s">
        <v>12</v>
      </c>
    </row>
    <row r="1137" spans="1:16" x14ac:dyDescent="0.25">
      <c r="A1137" s="33"/>
      <c r="B1137" s="33"/>
      <c r="C1137" s="33"/>
      <c r="D1137" s="33"/>
      <c r="E1137" s="33"/>
      <c r="F1137" s="20" t="s">
        <v>16</v>
      </c>
      <c r="G1137" s="1" t="s">
        <v>17</v>
      </c>
      <c r="H1137" s="2">
        <v>1.1000000000000001</v>
      </c>
      <c r="I1137" s="8">
        <v>6</v>
      </c>
      <c r="J1137" s="35"/>
      <c r="K1137" s="1">
        <v>1326.32</v>
      </c>
      <c r="L1137" s="20" t="s">
        <v>4263</v>
      </c>
      <c r="M1137" s="2">
        <v>11.064</v>
      </c>
      <c r="N1137" s="2">
        <f t="shared" si="37"/>
        <v>1337.384</v>
      </c>
      <c r="O1137" s="2">
        <f t="shared" si="38"/>
        <v>11.940928571428572</v>
      </c>
      <c r="P1137" s="1" t="s">
        <v>154</v>
      </c>
    </row>
    <row r="1138" spans="1:16" x14ac:dyDescent="0.25">
      <c r="A1138" s="20" t="s">
        <v>160</v>
      </c>
      <c r="B1138" s="20" t="s">
        <v>2619</v>
      </c>
      <c r="C1138" s="20" t="s">
        <v>2620</v>
      </c>
      <c r="D1138" s="20" t="s">
        <v>2621</v>
      </c>
      <c r="E1138" s="20" t="s">
        <v>15</v>
      </c>
      <c r="F1138" s="20" t="s">
        <v>16</v>
      </c>
      <c r="G1138" s="1" t="s">
        <v>17</v>
      </c>
      <c r="H1138" s="2">
        <v>1.1000000000000001</v>
      </c>
      <c r="I1138" s="8">
        <v>1</v>
      </c>
      <c r="J1138" s="29"/>
      <c r="K1138" s="1"/>
      <c r="L1138" s="20" t="s">
        <v>4651</v>
      </c>
      <c r="M1138" s="14"/>
      <c r="N1138" s="19">
        <f t="shared" si="37"/>
        <v>0</v>
      </c>
      <c r="O1138" s="19">
        <f t="shared" si="38"/>
        <v>0</v>
      </c>
      <c r="P1138" s="1" t="s">
        <v>12</v>
      </c>
    </row>
    <row r="1139" spans="1:16" x14ac:dyDescent="0.25">
      <c r="A1139" s="31" t="s">
        <v>160</v>
      </c>
      <c r="B1139" s="31" t="s">
        <v>2622</v>
      </c>
      <c r="C1139" s="31" t="s">
        <v>2623</v>
      </c>
      <c r="D1139" s="31" t="s">
        <v>2624</v>
      </c>
      <c r="E1139" s="31" t="s">
        <v>43</v>
      </c>
      <c r="F1139" s="20" t="s">
        <v>130</v>
      </c>
      <c r="G1139" s="1" t="s">
        <v>14</v>
      </c>
      <c r="H1139" s="2">
        <v>0</v>
      </c>
      <c r="I1139" s="8">
        <v>1</v>
      </c>
      <c r="J1139" s="34" t="s">
        <v>4388</v>
      </c>
      <c r="K1139" s="1"/>
      <c r="L1139" s="20" t="s">
        <v>4153</v>
      </c>
      <c r="M1139" s="2">
        <v>26.327999999999999</v>
      </c>
      <c r="N1139" s="2">
        <f t="shared" si="37"/>
        <v>26.327999999999999</v>
      </c>
      <c r="O1139" s="2">
        <f t="shared" si="38"/>
        <v>0.23507142857142857</v>
      </c>
      <c r="P1139" s="1" t="s">
        <v>12</v>
      </c>
    </row>
    <row r="1140" spans="1:16" x14ac:dyDescent="0.25">
      <c r="A1140" s="32"/>
      <c r="B1140" s="32"/>
      <c r="C1140" s="32"/>
      <c r="D1140" s="32"/>
      <c r="E1140" s="32"/>
      <c r="F1140" s="20" t="s">
        <v>16</v>
      </c>
      <c r="G1140" s="1" t="s">
        <v>17</v>
      </c>
      <c r="H1140" s="2">
        <v>1.1000000000000001</v>
      </c>
      <c r="I1140" s="8">
        <v>3</v>
      </c>
      <c r="J1140" s="36"/>
      <c r="K1140" s="1">
        <v>545.16</v>
      </c>
      <c r="L1140" s="20" t="s">
        <v>4264</v>
      </c>
      <c r="M1140" s="2">
        <v>53.363999999999997</v>
      </c>
      <c r="N1140" s="2">
        <f t="shared" si="37"/>
        <v>598.524</v>
      </c>
      <c r="O1140" s="2">
        <f t="shared" si="38"/>
        <v>5.3439642857142857</v>
      </c>
      <c r="P1140" s="1" t="s">
        <v>34</v>
      </c>
    </row>
    <row r="1141" spans="1:16" x14ac:dyDescent="0.25">
      <c r="A1141" s="32"/>
      <c r="B1141" s="32"/>
      <c r="C1141" s="32"/>
      <c r="D1141" s="32"/>
      <c r="E1141" s="32"/>
      <c r="F1141" s="20" t="s">
        <v>16</v>
      </c>
      <c r="G1141" s="1" t="s">
        <v>14</v>
      </c>
      <c r="H1141" s="2">
        <v>0</v>
      </c>
      <c r="I1141" s="8">
        <v>1</v>
      </c>
      <c r="J1141" s="36"/>
      <c r="K1141" s="1"/>
      <c r="L1141" s="20" t="s">
        <v>4265</v>
      </c>
      <c r="M1141" s="2">
        <v>10.02</v>
      </c>
      <c r="N1141" s="2">
        <f t="shared" si="37"/>
        <v>10.02</v>
      </c>
      <c r="O1141" s="2">
        <f t="shared" si="38"/>
        <v>8.9464285714285705E-2</v>
      </c>
      <c r="P1141" s="1" t="s">
        <v>24</v>
      </c>
    </row>
    <row r="1142" spans="1:16" x14ac:dyDescent="0.25">
      <c r="A1142" s="33"/>
      <c r="B1142" s="33"/>
      <c r="C1142" s="33"/>
      <c r="D1142" s="33"/>
      <c r="E1142" s="33"/>
      <c r="F1142" s="20" t="s">
        <v>16</v>
      </c>
      <c r="G1142" s="1" t="s">
        <v>135</v>
      </c>
      <c r="H1142" s="2">
        <v>0.1</v>
      </c>
      <c r="I1142" s="8">
        <v>1</v>
      </c>
      <c r="J1142" s="35"/>
      <c r="K1142" s="1"/>
      <c r="L1142" s="20" t="s">
        <v>4266</v>
      </c>
      <c r="M1142" s="2">
        <v>71.28</v>
      </c>
      <c r="N1142" s="2">
        <f t="shared" si="37"/>
        <v>71.28</v>
      </c>
      <c r="O1142" s="2">
        <f t="shared" si="38"/>
        <v>0.63642857142857145</v>
      </c>
      <c r="P1142" s="1" t="s">
        <v>12</v>
      </c>
    </row>
    <row r="1143" spans="1:16" x14ac:dyDescent="0.25">
      <c r="A1143" s="20" t="s">
        <v>160</v>
      </c>
      <c r="B1143" s="20" t="s">
        <v>2625</v>
      </c>
      <c r="C1143" s="20" t="s">
        <v>2626</v>
      </c>
      <c r="D1143" s="20" t="s">
        <v>2627</v>
      </c>
      <c r="E1143" s="20" t="s">
        <v>167</v>
      </c>
      <c r="F1143" s="20" t="s">
        <v>16</v>
      </c>
      <c r="G1143" s="1" t="s">
        <v>14</v>
      </c>
      <c r="H1143" s="2">
        <v>0</v>
      </c>
      <c r="I1143" s="8">
        <v>0</v>
      </c>
      <c r="J1143" s="29" t="s">
        <v>4434</v>
      </c>
      <c r="K1143" s="1"/>
      <c r="L1143" s="20"/>
      <c r="M1143" s="2"/>
      <c r="N1143" s="19">
        <f t="shared" si="37"/>
        <v>0</v>
      </c>
      <c r="O1143" s="19">
        <f t="shared" si="38"/>
        <v>0</v>
      </c>
      <c r="P1143" s="1" t="s">
        <v>10</v>
      </c>
    </row>
    <row r="1144" spans="1:16" x14ac:dyDescent="0.25">
      <c r="A1144" s="20" t="s">
        <v>160</v>
      </c>
      <c r="B1144" s="20" t="s">
        <v>2628</v>
      </c>
      <c r="C1144" s="20" t="s">
        <v>2629</v>
      </c>
      <c r="D1144" s="20" t="s">
        <v>2630</v>
      </c>
      <c r="E1144" s="20" t="s">
        <v>15</v>
      </c>
      <c r="F1144" s="20" t="s">
        <v>16</v>
      </c>
      <c r="G1144" s="1" t="s">
        <v>17</v>
      </c>
      <c r="H1144" s="2">
        <v>1.1000000000000001</v>
      </c>
      <c r="I1144" s="8">
        <v>4</v>
      </c>
      <c r="J1144" s="29"/>
      <c r="K1144" s="1"/>
      <c r="L1144" s="20" t="s">
        <v>4652</v>
      </c>
      <c r="M1144" s="14"/>
      <c r="N1144" s="19">
        <f t="shared" si="37"/>
        <v>0</v>
      </c>
      <c r="O1144" s="19">
        <f t="shared" si="38"/>
        <v>0</v>
      </c>
      <c r="P1144" s="1" t="s">
        <v>75</v>
      </c>
    </row>
    <row r="1145" spans="1:16" x14ac:dyDescent="0.25">
      <c r="A1145" s="31" t="s">
        <v>160</v>
      </c>
      <c r="B1145" s="31" t="s">
        <v>2631</v>
      </c>
      <c r="C1145" s="31" t="s">
        <v>2632</v>
      </c>
      <c r="D1145" s="31" t="s">
        <v>2633</v>
      </c>
      <c r="E1145" s="31" t="s">
        <v>43</v>
      </c>
      <c r="F1145" s="20" t="s">
        <v>16</v>
      </c>
      <c r="G1145" s="1" t="s">
        <v>17</v>
      </c>
      <c r="H1145" s="2">
        <v>1.1000000000000001</v>
      </c>
      <c r="I1145" s="8">
        <v>5</v>
      </c>
      <c r="J1145" s="34" t="s">
        <v>4434</v>
      </c>
      <c r="K1145" s="1">
        <v>1205.96</v>
      </c>
      <c r="L1145" s="20" t="s">
        <v>4267</v>
      </c>
      <c r="M1145" s="2">
        <v>3</v>
      </c>
      <c r="N1145" s="2">
        <f t="shared" si="37"/>
        <v>1208.96</v>
      </c>
      <c r="O1145" s="2">
        <f t="shared" si="38"/>
        <v>10.794285714285715</v>
      </c>
      <c r="P1145" s="1" t="s">
        <v>153</v>
      </c>
    </row>
    <row r="1146" spans="1:16" x14ac:dyDescent="0.25">
      <c r="A1146" s="32"/>
      <c r="B1146" s="32"/>
      <c r="C1146" s="32"/>
      <c r="D1146" s="32"/>
      <c r="E1146" s="32"/>
      <c r="F1146" s="20" t="s">
        <v>16</v>
      </c>
      <c r="G1146" s="1" t="s">
        <v>14</v>
      </c>
      <c r="H1146" s="2">
        <v>0</v>
      </c>
      <c r="I1146" s="8">
        <v>1</v>
      </c>
      <c r="J1146" s="36"/>
      <c r="K1146" s="1"/>
      <c r="L1146" s="20" t="s">
        <v>4254</v>
      </c>
      <c r="M1146" s="2">
        <v>55.5</v>
      </c>
      <c r="N1146" s="2">
        <f t="shared" si="37"/>
        <v>55.5</v>
      </c>
      <c r="O1146" s="2">
        <f t="shared" si="38"/>
        <v>0.4955357142857143</v>
      </c>
      <c r="P1146" s="1" t="s">
        <v>24</v>
      </c>
    </row>
    <row r="1147" spans="1:16" x14ac:dyDescent="0.25">
      <c r="A1147" s="33"/>
      <c r="B1147" s="33"/>
      <c r="C1147" s="33"/>
      <c r="D1147" s="33"/>
      <c r="E1147" s="33"/>
      <c r="F1147" s="20" t="s">
        <v>16</v>
      </c>
      <c r="G1147" s="1" t="s">
        <v>135</v>
      </c>
      <c r="H1147" s="2">
        <v>0.1</v>
      </c>
      <c r="I1147" s="8">
        <v>1</v>
      </c>
      <c r="J1147" s="35"/>
      <c r="K1147" s="1"/>
      <c r="L1147" s="20" t="s">
        <v>4268</v>
      </c>
      <c r="M1147" s="2">
        <v>9.9960000000000004</v>
      </c>
      <c r="N1147" s="2">
        <f t="shared" si="37"/>
        <v>9.9960000000000004</v>
      </c>
      <c r="O1147" s="2">
        <f t="shared" si="38"/>
        <v>8.925000000000001E-2</v>
      </c>
      <c r="P1147" s="1" t="s">
        <v>12</v>
      </c>
    </row>
    <row r="1148" spans="1:16" x14ac:dyDescent="0.25">
      <c r="A1148" s="31" t="s">
        <v>160</v>
      </c>
      <c r="B1148" s="31" t="s">
        <v>2634</v>
      </c>
      <c r="C1148" s="31" t="s">
        <v>2635</v>
      </c>
      <c r="D1148" s="31" t="s">
        <v>2636</v>
      </c>
      <c r="E1148" s="31" t="s">
        <v>43</v>
      </c>
      <c r="F1148" s="20" t="s">
        <v>130</v>
      </c>
      <c r="G1148" s="1" t="s">
        <v>14</v>
      </c>
      <c r="H1148" s="2">
        <v>0</v>
      </c>
      <c r="I1148" s="8">
        <v>1</v>
      </c>
      <c r="J1148" s="34" t="s">
        <v>4434</v>
      </c>
      <c r="K1148" s="1"/>
      <c r="L1148" s="20" t="s">
        <v>4269</v>
      </c>
      <c r="M1148" s="2">
        <v>64.823999999999998</v>
      </c>
      <c r="N1148" s="2">
        <f t="shared" si="37"/>
        <v>64.823999999999998</v>
      </c>
      <c r="O1148" s="2">
        <f t="shared" si="38"/>
        <v>0.57878571428571424</v>
      </c>
      <c r="P1148" s="1" t="s">
        <v>12</v>
      </c>
    </row>
    <row r="1149" spans="1:16" x14ac:dyDescent="0.25">
      <c r="A1149" s="32"/>
      <c r="B1149" s="32"/>
      <c r="C1149" s="32"/>
      <c r="D1149" s="32"/>
      <c r="E1149" s="32"/>
      <c r="F1149" s="20" t="s">
        <v>16</v>
      </c>
      <c r="G1149" s="1" t="s">
        <v>17</v>
      </c>
      <c r="H1149" s="2">
        <v>1.1000000000000001</v>
      </c>
      <c r="I1149" s="8">
        <v>5</v>
      </c>
      <c r="J1149" s="36"/>
      <c r="K1149" s="1">
        <v>823.64</v>
      </c>
      <c r="L1149" s="20" t="s">
        <v>4270</v>
      </c>
      <c r="M1149" s="2">
        <v>188.256</v>
      </c>
      <c r="N1149" s="2">
        <f t="shared" si="37"/>
        <v>1011.896</v>
      </c>
      <c r="O1149" s="2">
        <f t="shared" si="38"/>
        <v>9.0347857142857144</v>
      </c>
      <c r="P1149" s="1" t="s">
        <v>153</v>
      </c>
    </row>
    <row r="1150" spans="1:16" x14ac:dyDescent="0.25">
      <c r="A1150" s="32"/>
      <c r="B1150" s="32"/>
      <c r="C1150" s="32"/>
      <c r="D1150" s="32"/>
      <c r="E1150" s="32"/>
      <c r="F1150" s="20" t="s">
        <v>16</v>
      </c>
      <c r="G1150" s="1" t="s">
        <v>14</v>
      </c>
      <c r="H1150" s="2">
        <v>0</v>
      </c>
      <c r="I1150" s="8">
        <v>1</v>
      </c>
      <c r="J1150" s="36"/>
      <c r="K1150" s="1"/>
      <c r="L1150" s="20" t="s">
        <v>4271</v>
      </c>
      <c r="M1150" s="2">
        <v>9.2759999999999998</v>
      </c>
      <c r="N1150" s="2">
        <f t="shared" si="37"/>
        <v>9.2759999999999998</v>
      </c>
      <c r="O1150" s="2">
        <f t="shared" si="38"/>
        <v>8.2821428571428574E-2</v>
      </c>
      <c r="P1150" s="1" t="s">
        <v>24</v>
      </c>
    </row>
    <row r="1151" spans="1:16" x14ac:dyDescent="0.25">
      <c r="A1151" s="33"/>
      <c r="B1151" s="33"/>
      <c r="C1151" s="33"/>
      <c r="D1151" s="33"/>
      <c r="E1151" s="33"/>
      <c r="F1151" s="20" t="s">
        <v>16</v>
      </c>
      <c r="G1151" s="1" t="s">
        <v>135</v>
      </c>
      <c r="H1151" s="2">
        <v>0.1</v>
      </c>
      <c r="I1151" s="8">
        <v>1</v>
      </c>
      <c r="J1151" s="35"/>
      <c r="K1151" s="1"/>
      <c r="L1151" s="20"/>
      <c r="M1151" s="2"/>
      <c r="N1151" s="19">
        <f t="shared" si="37"/>
        <v>0</v>
      </c>
      <c r="O1151" s="19">
        <f t="shared" si="38"/>
        <v>0</v>
      </c>
      <c r="P1151" s="1" t="s">
        <v>12</v>
      </c>
    </row>
    <row r="1152" spans="1:16" x14ac:dyDescent="0.25">
      <c r="A1152" s="31" t="s">
        <v>160</v>
      </c>
      <c r="B1152" s="31" t="s">
        <v>2637</v>
      </c>
      <c r="C1152" s="31" t="s">
        <v>2638</v>
      </c>
      <c r="D1152" s="31" t="s">
        <v>2639</v>
      </c>
      <c r="E1152" s="31" t="s">
        <v>167</v>
      </c>
      <c r="F1152" s="20" t="s">
        <v>130</v>
      </c>
      <c r="G1152" s="1" t="s">
        <v>14</v>
      </c>
      <c r="H1152" s="2">
        <v>0</v>
      </c>
      <c r="I1152" s="8">
        <v>1</v>
      </c>
      <c r="J1152" s="34" t="s">
        <v>4434</v>
      </c>
      <c r="K1152" s="1"/>
      <c r="L1152" s="20" t="s">
        <v>4206</v>
      </c>
      <c r="M1152" s="2">
        <v>1.5</v>
      </c>
      <c r="N1152" s="2">
        <f t="shared" si="37"/>
        <v>1.5</v>
      </c>
      <c r="O1152" s="2">
        <f t="shared" si="38"/>
        <v>1.3392857142857142E-2</v>
      </c>
      <c r="P1152" s="1" t="s">
        <v>12</v>
      </c>
    </row>
    <row r="1153" spans="1:16" x14ac:dyDescent="0.25">
      <c r="A1153" s="33"/>
      <c r="B1153" s="33"/>
      <c r="C1153" s="33"/>
      <c r="D1153" s="33"/>
      <c r="E1153" s="33"/>
      <c r="F1153" s="20" t="s">
        <v>16</v>
      </c>
      <c r="G1153" s="1" t="s">
        <v>135</v>
      </c>
      <c r="H1153" s="2">
        <v>0.1</v>
      </c>
      <c r="I1153" s="8">
        <v>1</v>
      </c>
      <c r="J1153" s="35"/>
      <c r="K1153" s="1"/>
      <c r="L1153" s="20"/>
      <c r="M1153" s="2"/>
      <c r="N1153" s="19">
        <f t="shared" si="37"/>
        <v>0</v>
      </c>
      <c r="O1153" s="19">
        <f t="shared" si="38"/>
        <v>0</v>
      </c>
      <c r="P1153" s="1" t="s">
        <v>12</v>
      </c>
    </row>
    <row r="1154" spans="1:16" x14ac:dyDescent="0.25">
      <c r="A1154" s="20" t="s">
        <v>160</v>
      </c>
      <c r="B1154" s="20" t="s">
        <v>2643</v>
      </c>
      <c r="C1154" s="20" t="s">
        <v>2644</v>
      </c>
      <c r="D1154" s="20" t="s">
        <v>2645</v>
      </c>
      <c r="E1154" s="20" t="s">
        <v>15</v>
      </c>
      <c r="F1154" s="20" t="s">
        <v>16</v>
      </c>
      <c r="G1154" s="1" t="s">
        <v>17</v>
      </c>
      <c r="H1154" s="2">
        <v>1.1000000000000001</v>
      </c>
      <c r="I1154" s="8">
        <v>1</v>
      </c>
      <c r="J1154" s="29"/>
      <c r="K1154" s="1"/>
      <c r="L1154" s="20" t="s">
        <v>4654</v>
      </c>
      <c r="M1154" s="2">
        <v>48</v>
      </c>
      <c r="N1154" s="2">
        <f t="shared" si="37"/>
        <v>48</v>
      </c>
      <c r="O1154" s="2">
        <f t="shared" si="38"/>
        <v>0.42857142857142855</v>
      </c>
      <c r="P1154" s="1" t="s">
        <v>30</v>
      </c>
    </row>
    <row r="1155" spans="1:16" x14ac:dyDescent="0.25">
      <c r="A1155" s="20" t="s">
        <v>160</v>
      </c>
      <c r="B1155" s="20" t="s">
        <v>2646</v>
      </c>
      <c r="C1155" s="20" t="s">
        <v>2647</v>
      </c>
      <c r="D1155" s="20" t="s">
        <v>2648</v>
      </c>
      <c r="E1155" s="20" t="s">
        <v>15</v>
      </c>
      <c r="F1155" s="20" t="s">
        <v>16</v>
      </c>
      <c r="G1155" s="1" t="s">
        <v>17</v>
      </c>
      <c r="H1155" s="2">
        <v>1.1000000000000001</v>
      </c>
      <c r="I1155" s="8">
        <v>2</v>
      </c>
      <c r="J1155" s="29"/>
      <c r="K1155" s="1"/>
      <c r="L1155" s="20" t="s">
        <v>4655</v>
      </c>
      <c r="M1155" s="2">
        <v>60</v>
      </c>
      <c r="N1155" s="2">
        <f t="shared" si="37"/>
        <v>60</v>
      </c>
      <c r="O1155" s="2">
        <f t="shared" si="38"/>
        <v>0.5357142857142857</v>
      </c>
      <c r="P1155" s="1" t="s">
        <v>22</v>
      </c>
    </row>
    <row r="1156" spans="1:16" x14ac:dyDescent="0.25">
      <c r="A1156" s="20" t="s">
        <v>160</v>
      </c>
      <c r="B1156" s="20" t="s">
        <v>2649</v>
      </c>
      <c r="C1156" s="20" t="s">
        <v>2650</v>
      </c>
      <c r="D1156" s="20" t="s">
        <v>2651</v>
      </c>
      <c r="E1156" s="20" t="s">
        <v>15</v>
      </c>
      <c r="F1156" s="20" t="s">
        <v>16</v>
      </c>
      <c r="G1156" s="1" t="s">
        <v>17</v>
      </c>
      <c r="H1156" s="2">
        <v>1.1000000000000001</v>
      </c>
      <c r="I1156" s="8">
        <v>1</v>
      </c>
      <c r="J1156" s="29"/>
      <c r="K1156" s="1"/>
      <c r="L1156" s="20" t="s">
        <v>4328</v>
      </c>
      <c r="M1156" s="2">
        <v>390.26400000000001</v>
      </c>
      <c r="N1156" s="2">
        <f t="shared" si="37"/>
        <v>390.26400000000001</v>
      </c>
      <c r="O1156" s="2">
        <f t="shared" si="38"/>
        <v>3.4845000000000002</v>
      </c>
      <c r="P1156" s="1" t="s">
        <v>171</v>
      </c>
    </row>
    <row r="1157" spans="1:16" x14ac:dyDescent="0.25">
      <c r="A1157" s="20" t="s">
        <v>160</v>
      </c>
      <c r="B1157" s="20" t="s">
        <v>2652</v>
      </c>
      <c r="C1157" s="20" t="s">
        <v>2653</v>
      </c>
      <c r="D1157" s="20" t="s">
        <v>2654</v>
      </c>
      <c r="E1157" s="20" t="s">
        <v>15</v>
      </c>
      <c r="F1157" s="20" t="s">
        <v>16</v>
      </c>
      <c r="G1157" s="1" t="s">
        <v>17</v>
      </c>
      <c r="H1157" s="2">
        <v>1.1000000000000001</v>
      </c>
      <c r="I1157" s="8">
        <v>2</v>
      </c>
      <c r="J1157" s="29"/>
      <c r="K1157" s="1"/>
      <c r="L1157" s="20" t="s">
        <v>4656</v>
      </c>
      <c r="M1157" s="2">
        <v>62.723999999999997</v>
      </c>
      <c r="N1157" s="2">
        <f t="shared" si="37"/>
        <v>62.723999999999997</v>
      </c>
      <c r="O1157" s="2">
        <f t="shared" si="38"/>
        <v>0.5600357142857143</v>
      </c>
      <c r="P1157" s="1" t="s">
        <v>22</v>
      </c>
    </row>
    <row r="1158" spans="1:16" x14ac:dyDescent="0.25">
      <c r="A1158" s="31" t="s">
        <v>160</v>
      </c>
      <c r="B1158" s="31" t="s">
        <v>2655</v>
      </c>
      <c r="C1158" s="31" t="s">
        <v>2656</v>
      </c>
      <c r="D1158" s="31" t="s">
        <v>2657</v>
      </c>
      <c r="E1158" s="31" t="s">
        <v>43</v>
      </c>
      <c r="F1158" s="20" t="s">
        <v>16</v>
      </c>
      <c r="G1158" s="1" t="s">
        <v>17</v>
      </c>
      <c r="H1158" s="2">
        <v>1.1000000000000001</v>
      </c>
      <c r="I1158" s="8">
        <v>2</v>
      </c>
      <c r="J1158" s="34" t="s">
        <v>4657</v>
      </c>
      <c r="K1158" s="1"/>
      <c r="L1158" s="31"/>
      <c r="M1158" s="2"/>
      <c r="N1158" s="19">
        <f t="shared" si="37"/>
        <v>0</v>
      </c>
      <c r="O1158" s="19">
        <f t="shared" si="38"/>
        <v>0</v>
      </c>
      <c r="P1158" s="1" t="s">
        <v>46</v>
      </c>
    </row>
    <row r="1159" spans="1:16" x14ac:dyDescent="0.25">
      <c r="A1159" s="33"/>
      <c r="B1159" s="33"/>
      <c r="C1159" s="33"/>
      <c r="D1159" s="33"/>
      <c r="E1159" s="33"/>
      <c r="F1159" s="20" t="s">
        <v>16</v>
      </c>
      <c r="G1159" s="1" t="s">
        <v>14</v>
      </c>
      <c r="H1159" s="2">
        <v>0</v>
      </c>
      <c r="I1159" s="8">
        <v>1</v>
      </c>
      <c r="J1159" s="35"/>
      <c r="K1159" s="1"/>
      <c r="L1159" s="33"/>
      <c r="M1159" s="2"/>
      <c r="N1159" s="19">
        <f t="shared" si="37"/>
        <v>0</v>
      </c>
      <c r="O1159" s="19">
        <f t="shared" si="38"/>
        <v>0</v>
      </c>
      <c r="P1159" s="1" t="s">
        <v>24</v>
      </c>
    </row>
    <row r="1160" spans="1:16" x14ac:dyDescent="0.25">
      <c r="A1160" s="20" t="s">
        <v>160</v>
      </c>
      <c r="B1160" s="20" t="s">
        <v>2658</v>
      </c>
      <c r="C1160" s="20" t="s">
        <v>2659</v>
      </c>
      <c r="D1160" s="20" t="s">
        <v>2660</v>
      </c>
      <c r="E1160" s="20" t="s">
        <v>15</v>
      </c>
      <c r="F1160" s="20" t="s">
        <v>16</v>
      </c>
      <c r="G1160" s="1" t="s">
        <v>17</v>
      </c>
      <c r="H1160" s="2">
        <v>1.1000000000000001</v>
      </c>
      <c r="I1160" s="8">
        <v>1</v>
      </c>
      <c r="J1160" s="29"/>
      <c r="K1160" s="1"/>
      <c r="L1160" s="20" t="s">
        <v>4328</v>
      </c>
      <c r="M1160" s="2">
        <v>553.23599999999999</v>
      </c>
      <c r="N1160" s="2">
        <f t="shared" si="37"/>
        <v>553.23599999999999</v>
      </c>
      <c r="O1160" s="2">
        <f t="shared" si="38"/>
        <v>4.9396071428571426</v>
      </c>
      <c r="P1160" s="1" t="s">
        <v>171</v>
      </c>
    </row>
    <row r="1161" spans="1:16" x14ac:dyDescent="0.25">
      <c r="A1161" s="20" t="s">
        <v>160</v>
      </c>
      <c r="B1161" s="20" t="s">
        <v>2661</v>
      </c>
      <c r="C1161" s="20" t="s">
        <v>2662</v>
      </c>
      <c r="D1161" s="20" t="s">
        <v>2663</v>
      </c>
      <c r="E1161" s="20" t="s">
        <v>15</v>
      </c>
      <c r="F1161" s="20" t="s">
        <v>16</v>
      </c>
      <c r="G1161" s="1" t="s">
        <v>17</v>
      </c>
      <c r="H1161" s="2">
        <v>1.1000000000000001</v>
      </c>
      <c r="I1161" s="8">
        <v>1</v>
      </c>
      <c r="J1161" s="29"/>
      <c r="K1161" s="1"/>
      <c r="L1161" s="20" t="s">
        <v>4658</v>
      </c>
      <c r="M1161" s="2">
        <v>4.4039999999999999</v>
      </c>
      <c r="N1161" s="2">
        <f t="shared" si="37"/>
        <v>4.4039999999999999</v>
      </c>
      <c r="O1161" s="2">
        <f t="shared" si="38"/>
        <v>3.932142857142857E-2</v>
      </c>
      <c r="P1161" s="1" t="s">
        <v>24</v>
      </c>
    </row>
    <row r="1162" spans="1:16" x14ac:dyDescent="0.25">
      <c r="A1162" s="20" t="s">
        <v>160</v>
      </c>
      <c r="B1162" s="20" t="s">
        <v>2664</v>
      </c>
      <c r="C1162" s="20" t="s">
        <v>2665</v>
      </c>
      <c r="D1162" s="20" t="s">
        <v>2666</v>
      </c>
      <c r="E1162" s="20" t="s">
        <v>20</v>
      </c>
      <c r="F1162" s="20" t="s">
        <v>16</v>
      </c>
      <c r="G1162" s="1" t="s">
        <v>17</v>
      </c>
      <c r="H1162" s="2">
        <v>1.1000000000000001</v>
      </c>
      <c r="I1162" s="8">
        <v>1</v>
      </c>
      <c r="J1162" s="29"/>
      <c r="K1162" s="1"/>
      <c r="L1162" s="20" t="s">
        <v>4659</v>
      </c>
      <c r="M1162" s="2">
        <v>12</v>
      </c>
      <c r="N1162" s="2">
        <f t="shared" si="37"/>
        <v>12</v>
      </c>
      <c r="O1162" s="2">
        <f t="shared" si="38"/>
        <v>0.10714285714285714</v>
      </c>
      <c r="P1162" s="1" t="s">
        <v>24</v>
      </c>
    </row>
    <row r="1163" spans="1:16" x14ac:dyDescent="0.25">
      <c r="A1163" s="31" t="s">
        <v>160</v>
      </c>
      <c r="B1163" s="31" t="s">
        <v>2667</v>
      </c>
      <c r="C1163" s="31" t="s">
        <v>2668</v>
      </c>
      <c r="D1163" s="31" t="s">
        <v>2669</v>
      </c>
      <c r="E1163" s="31" t="s">
        <v>43</v>
      </c>
      <c r="F1163" s="20" t="s">
        <v>130</v>
      </c>
      <c r="G1163" s="1" t="s">
        <v>14</v>
      </c>
      <c r="H1163" s="2">
        <v>0</v>
      </c>
      <c r="I1163" s="8">
        <v>1</v>
      </c>
      <c r="J1163" s="34" t="s">
        <v>4434</v>
      </c>
      <c r="K1163" s="1"/>
      <c r="L1163" s="20" t="s">
        <v>4272</v>
      </c>
      <c r="M1163" s="2">
        <v>3.6960000000000002</v>
      </c>
      <c r="N1163" s="2">
        <f t="shared" si="37"/>
        <v>3.6960000000000002</v>
      </c>
      <c r="O1163" s="2">
        <f t="shared" si="38"/>
        <v>3.3000000000000002E-2</v>
      </c>
      <c r="P1163" s="1" t="s">
        <v>12</v>
      </c>
    </row>
    <row r="1164" spans="1:16" x14ac:dyDescent="0.25">
      <c r="A1164" s="32"/>
      <c r="B1164" s="32"/>
      <c r="C1164" s="32"/>
      <c r="D1164" s="32"/>
      <c r="E1164" s="32"/>
      <c r="F1164" s="20" t="s">
        <v>16</v>
      </c>
      <c r="G1164" s="1" t="s">
        <v>17</v>
      </c>
      <c r="H1164" s="2">
        <v>1.1000000000000001</v>
      </c>
      <c r="I1164" s="8">
        <v>4</v>
      </c>
      <c r="J1164" s="36"/>
      <c r="K1164" s="1">
        <v>1161.1199999999999</v>
      </c>
      <c r="L1164" s="20" t="s">
        <v>4273</v>
      </c>
      <c r="M1164" s="2">
        <v>21.276</v>
      </c>
      <c r="N1164" s="2">
        <f t="shared" si="37"/>
        <v>1182.396</v>
      </c>
      <c r="O1164" s="2">
        <f t="shared" si="38"/>
        <v>10.557107142857143</v>
      </c>
      <c r="P1164" s="1" t="s">
        <v>118</v>
      </c>
    </row>
    <row r="1165" spans="1:16" x14ac:dyDescent="0.25">
      <c r="A1165" s="32"/>
      <c r="B1165" s="32"/>
      <c r="C1165" s="32"/>
      <c r="D1165" s="32"/>
      <c r="E1165" s="32"/>
      <c r="F1165" s="20" t="s">
        <v>16</v>
      </c>
      <c r="G1165" s="1" t="s">
        <v>14</v>
      </c>
      <c r="H1165" s="2">
        <v>0</v>
      </c>
      <c r="I1165" s="8">
        <v>1</v>
      </c>
      <c r="J1165" s="36"/>
      <c r="K1165" s="1"/>
      <c r="L1165" s="31"/>
      <c r="M1165" s="2"/>
      <c r="N1165" s="19">
        <f t="shared" si="37"/>
        <v>0</v>
      </c>
      <c r="O1165" s="19">
        <f t="shared" si="38"/>
        <v>0</v>
      </c>
      <c r="P1165" s="1" t="s">
        <v>24</v>
      </c>
    </row>
    <row r="1166" spans="1:16" x14ac:dyDescent="0.25">
      <c r="A1166" s="33"/>
      <c r="B1166" s="33"/>
      <c r="C1166" s="33"/>
      <c r="D1166" s="33"/>
      <c r="E1166" s="33"/>
      <c r="F1166" s="20" t="s">
        <v>16</v>
      </c>
      <c r="G1166" s="1" t="s">
        <v>135</v>
      </c>
      <c r="H1166" s="2">
        <v>0.1</v>
      </c>
      <c r="I1166" s="8">
        <v>1</v>
      </c>
      <c r="J1166" s="35"/>
      <c r="K1166" s="1"/>
      <c r="L1166" s="33"/>
      <c r="M1166" s="2"/>
      <c r="N1166" s="19">
        <f t="shared" si="37"/>
        <v>0</v>
      </c>
      <c r="O1166" s="19">
        <f t="shared" si="38"/>
        <v>0</v>
      </c>
      <c r="P1166" s="1" t="s">
        <v>12</v>
      </c>
    </row>
    <row r="1167" spans="1:16" x14ac:dyDescent="0.25">
      <c r="A1167" s="20" t="s">
        <v>160</v>
      </c>
      <c r="B1167" s="20" t="s">
        <v>2673</v>
      </c>
      <c r="C1167" s="20" t="s">
        <v>2674</v>
      </c>
      <c r="D1167" s="20" t="s">
        <v>2675</v>
      </c>
      <c r="E1167" s="20" t="s">
        <v>43</v>
      </c>
      <c r="F1167" s="20" t="s">
        <v>16</v>
      </c>
      <c r="G1167" s="1" t="s">
        <v>17</v>
      </c>
      <c r="H1167" s="2">
        <v>1.1000000000000001</v>
      </c>
      <c r="I1167" s="8">
        <v>4</v>
      </c>
      <c r="J1167" s="29" t="s">
        <v>4389</v>
      </c>
      <c r="K1167" s="1">
        <v>861.4</v>
      </c>
      <c r="L1167" s="20"/>
      <c r="M1167" s="2"/>
      <c r="N1167" s="2">
        <f t="shared" si="37"/>
        <v>861.4</v>
      </c>
      <c r="O1167" s="2">
        <f t="shared" si="38"/>
        <v>7.6910714285714281</v>
      </c>
      <c r="P1167" s="1" t="s">
        <v>118</v>
      </c>
    </row>
    <row r="1168" spans="1:16" x14ac:dyDescent="0.25">
      <c r="A1168" s="31" t="s">
        <v>160</v>
      </c>
      <c r="B1168" s="31" t="s">
        <v>2676</v>
      </c>
      <c r="C1168" s="31" t="s">
        <v>2677</v>
      </c>
      <c r="D1168" s="31" t="s">
        <v>2678</v>
      </c>
      <c r="E1168" s="31" t="s">
        <v>167</v>
      </c>
      <c r="F1168" s="20" t="s">
        <v>130</v>
      </c>
      <c r="G1168" s="1" t="s">
        <v>14</v>
      </c>
      <c r="H1168" s="2">
        <v>0</v>
      </c>
      <c r="I1168" s="8">
        <v>1</v>
      </c>
      <c r="J1168" s="34" t="s">
        <v>4434</v>
      </c>
      <c r="K1168" s="1"/>
      <c r="L1168" s="31"/>
      <c r="M1168" s="2"/>
      <c r="N1168" s="19">
        <f t="shared" si="37"/>
        <v>0</v>
      </c>
      <c r="O1168" s="19">
        <f t="shared" si="38"/>
        <v>0</v>
      </c>
      <c r="P1168" s="1" t="s">
        <v>12</v>
      </c>
    </row>
    <row r="1169" spans="1:16" x14ac:dyDescent="0.25">
      <c r="A1169" s="33"/>
      <c r="B1169" s="33"/>
      <c r="C1169" s="33"/>
      <c r="D1169" s="33"/>
      <c r="E1169" s="33"/>
      <c r="F1169" s="20" t="s">
        <v>16</v>
      </c>
      <c r="G1169" s="1" t="s">
        <v>14</v>
      </c>
      <c r="H1169" s="2">
        <v>0</v>
      </c>
      <c r="I1169" s="8">
        <v>1</v>
      </c>
      <c r="J1169" s="35"/>
      <c r="K1169" s="1"/>
      <c r="L1169" s="33"/>
      <c r="M1169" s="2"/>
      <c r="N1169" s="19">
        <f t="shared" si="37"/>
        <v>0</v>
      </c>
      <c r="O1169" s="19">
        <f t="shared" si="38"/>
        <v>0</v>
      </c>
      <c r="P1169" s="1" t="s">
        <v>12</v>
      </c>
    </row>
    <row r="1170" spans="1:16" x14ac:dyDescent="0.25">
      <c r="A1170" s="20" t="s">
        <v>160</v>
      </c>
      <c r="B1170" s="20" t="s">
        <v>2679</v>
      </c>
      <c r="C1170" s="20" t="s">
        <v>2680</v>
      </c>
      <c r="D1170" s="20" t="s">
        <v>2681</v>
      </c>
      <c r="E1170" s="20" t="s">
        <v>43</v>
      </c>
      <c r="F1170" s="20" t="s">
        <v>16</v>
      </c>
      <c r="G1170" s="1" t="s">
        <v>17</v>
      </c>
      <c r="H1170" s="2">
        <v>1.1000000000000001</v>
      </c>
      <c r="I1170" s="8">
        <v>2</v>
      </c>
      <c r="J1170" s="29" t="s">
        <v>4434</v>
      </c>
      <c r="K1170" s="1">
        <v>264.32</v>
      </c>
      <c r="L1170" s="20" t="s">
        <v>4274</v>
      </c>
      <c r="M1170" s="2">
        <v>152.46</v>
      </c>
      <c r="N1170" s="2">
        <f t="shared" si="37"/>
        <v>416.78</v>
      </c>
      <c r="O1170" s="2">
        <f t="shared" si="38"/>
        <v>3.7212499999999999</v>
      </c>
      <c r="P1170" s="1" t="s">
        <v>116</v>
      </c>
    </row>
    <row r="1171" spans="1:16" x14ac:dyDescent="0.25">
      <c r="A1171" s="20" t="s">
        <v>160</v>
      </c>
      <c r="B1171" s="20" t="s">
        <v>2682</v>
      </c>
      <c r="C1171" s="20" t="s">
        <v>2683</v>
      </c>
      <c r="D1171" s="20" t="s">
        <v>2684</v>
      </c>
      <c r="E1171" s="20" t="s">
        <v>15</v>
      </c>
      <c r="F1171" s="20" t="s">
        <v>16</v>
      </c>
      <c r="G1171" s="1" t="s">
        <v>17</v>
      </c>
      <c r="H1171" s="2">
        <v>1.1000000000000001</v>
      </c>
      <c r="I1171" s="8">
        <v>2</v>
      </c>
      <c r="J1171" s="29"/>
      <c r="K1171" s="1"/>
      <c r="L1171" s="20" t="s">
        <v>4420</v>
      </c>
      <c r="M1171" s="2">
        <v>193.03200000000001</v>
      </c>
      <c r="N1171" s="2">
        <f t="shared" si="37"/>
        <v>193.03200000000001</v>
      </c>
      <c r="O1171" s="2">
        <f t="shared" si="38"/>
        <v>1.7235</v>
      </c>
      <c r="P1171" s="1" t="s">
        <v>36</v>
      </c>
    </row>
    <row r="1172" spans="1:16" x14ac:dyDescent="0.25">
      <c r="A1172" s="31" t="s">
        <v>160</v>
      </c>
      <c r="B1172" s="31" t="s">
        <v>2685</v>
      </c>
      <c r="C1172" s="31" t="s">
        <v>2686</v>
      </c>
      <c r="D1172" s="31" t="s">
        <v>2687</v>
      </c>
      <c r="E1172" s="31" t="s">
        <v>43</v>
      </c>
      <c r="F1172" s="20" t="s">
        <v>130</v>
      </c>
      <c r="G1172" s="1" t="s">
        <v>14</v>
      </c>
      <c r="H1172" s="2">
        <v>0</v>
      </c>
      <c r="I1172" s="8">
        <v>1</v>
      </c>
      <c r="J1172" s="34" t="s">
        <v>4434</v>
      </c>
      <c r="K1172" s="1"/>
      <c r="L1172" s="31"/>
      <c r="M1172" s="2"/>
      <c r="N1172" s="19">
        <f t="shared" si="37"/>
        <v>0</v>
      </c>
      <c r="O1172" s="19">
        <f t="shared" si="38"/>
        <v>0</v>
      </c>
      <c r="P1172" s="1" t="s">
        <v>12</v>
      </c>
    </row>
    <row r="1173" spans="1:16" x14ac:dyDescent="0.25">
      <c r="A1173" s="32"/>
      <c r="B1173" s="32"/>
      <c r="C1173" s="32"/>
      <c r="D1173" s="32"/>
      <c r="E1173" s="32"/>
      <c r="F1173" s="20" t="s">
        <v>16</v>
      </c>
      <c r="G1173" s="1" t="s">
        <v>17</v>
      </c>
      <c r="H1173" s="2">
        <v>1.1000000000000001</v>
      </c>
      <c r="I1173" s="8">
        <v>4</v>
      </c>
      <c r="J1173" s="36"/>
      <c r="K1173" s="1">
        <v>1864.4</v>
      </c>
      <c r="L1173" s="32"/>
      <c r="M1173" s="2"/>
      <c r="N1173" s="2">
        <f t="shared" si="37"/>
        <v>1864.4</v>
      </c>
      <c r="O1173" s="2">
        <f t="shared" si="38"/>
        <v>16.646428571428572</v>
      </c>
      <c r="P1173" s="1" t="s">
        <v>118</v>
      </c>
    </row>
    <row r="1174" spans="1:16" x14ac:dyDescent="0.25">
      <c r="A1174" s="32"/>
      <c r="B1174" s="32"/>
      <c r="C1174" s="32"/>
      <c r="D1174" s="32"/>
      <c r="E1174" s="32"/>
      <c r="F1174" s="20" t="s">
        <v>16</v>
      </c>
      <c r="G1174" s="1" t="s">
        <v>14</v>
      </c>
      <c r="H1174" s="2">
        <v>0</v>
      </c>
      <c r="I1174" s="8">
        <v>1</v>
      </c>
      <c r="J1174" s="36"/>
      <c r="K1174" s="1"/>
      <c r="L1174" s="32"/>
      <c r="M1174" s="2"/>
      <c r="N1174" s="19">
        <f t="shared" si="37"/>
        <v>0</v>
      </c>
      <c r="O1174" s="19">
        <f t="shared" si="38"/>
        <v>0</v>
      </c>
      <c r="P1174" s="1" t="s">
        <v>12</v>
      </c>
    </row>
    <row r="1175" spans="1:16" x14ac:dyDescent="0.25">
      <c r="A1175" s="33"/>
      <c r="B1175" s="33"/>
      <c r="C1175" s="33"/>
      <c r="D1175" s="33"/>
      <c r="E1175" s="33"/>
      <c r="F1175" s="20" t="s">
        <v>16</v>
      </c>
      <c r="G1175" s="1" t="s">
        <v>135</v>
      </c>
      <c r="H1175" s="2">
        <v>0.1</v>
      </c>
      <c r="I1175" s="8">
        <v>1</v>
      </c>
      <c r="J1175" s="35"/>
      <c r="K1175" s="1"/>
      <c r="L1175" s="33"/>
      <c r="M1175" s="2"/>
      <c r="N1175" s="19">
        <f t="shared" si="37"/>
        <v>0</v>
      </c>
      <c r="O1175" s="19">
        <f t="shared" si="38"/>
        <v>0</v>
      </c>
      <c r="P1175" s="1" t="s">
        <v>12</v>
      </c>
    </row>
    <row r="1176" spans="1:16" x14ac:dyDescent="0.25">
      <c r="A1176" s="31" t="s">
        <v>160</v>
      </c>
      <c r="B1176" s="31" t="s">
        <v>2688</v>
      </c>
      <c r="C1176" s="31" t="s">
        <v>2689</v>
      </c>
      <c r="D1176" s="31" t="s">
        <v>2690</v>
      </c>
      <c r="E1176" s="31" t="s">
        <v>28</v>
      </c>
      <c r="F1176" s="20" t="s">
        <v>130</v>
      </c>
      <c r="G1176" s="1" t="s">
        <v>14</v>
      </c>
      <c r="H1176" s="2">
        <v>0</v>
      </c>
      <c r="I1176" s="8">
        <v>1</v>
      </c>
      <c r="J1176" s="34" t="s">
        <v>4434</v>
      </c>
      <c r="K1176" s="1"/>
      <c r="L1176" s="20" t="s">
        <v>4189</v>
      </c>
      <c r="M1176" s="2">
        <v>45.9</v>
      </c>
      <c r="N1176" s="2">
        <f t="shared" si="37"/>
        <v>45.9</v>
      </c>
      <c r="O1176" s="2">
        <f t="shared" si="38"/>
        <v>0.40982142857142856</v>
      </c>
      <c r="P1176" s="1" t="s">
        <v>12</v>
      </c>
    </row>
    <row r="1177" spans="1:16" x14ac:dyDescent="0.25">
      <c r="A1177" s="32"/>
      <c r="B1177" s="32"/>
      <c r="C1177" s="32"/>
      <c r="D1177" s="32"/>
      <c r="E1177" s="32"/>
      <c r="F1177" s="20" t="s">
        <v>16</v>
      </c>
      <c r="G1177" s="1" t="s">
        <v>17</v>
      </c>
      <c r="H1177" s="2">
        <v>1.1000000000000001</v>
      </c>
      <c r="I1177" s="8">
        <v>5</v>
      </c>
      <c r="J1177" s="36"/>
      <c r="K1177" s="1"/>
      <c r="L1177" s="20" t="s">
        <v>4154</v>
      </c>
      <c r="M1177" s="2">
        <v>265.09199999999998</v>
      </c>
      <c r="N1177" s="2">
        <f t="shared" si="37"/>
        <v>265.09199999999998</v>
      </c>
      <c r="O1177" s="2">
        <f t="shared" si="38"/>
        <v>2.3668928571428571</v>
      </c>
      <c r="P1177" s="1" t="s">
        <v>153</v>
      </c>
    </row>
    <row r="1178" spans="1:16" x14ac:dyDescent="0.25">
      <c r="A1178" s="32"/>
      <c r="B1178" s="32"/>
      <c r="C1178" s="32"/>
      <c r="D1178" s="32"/>
      <c r="E1178" s="32"/>
      <c r="F1178" s="20" t="s">
        <v>16</v>
      </c>
      <c r="G1178" s="1" t="s">
        <v>14</v>
      </c>
      <c r="H1178" s="2">
        <v>0</v>
      </c>
      <c r="I1178" s="8">
        <v>1</v>
      </c>
      <c r="J1178" s="36"/>
      <c r="K1178" s="1"/>
      <c r="L1178" s="31"/>
      <c r="M1178" s="2"/>
      <c r="N1178" s="19">
        <f t="shared" si="37"/>
        <v>0</v>
      </c>
      <c r="O1178" s="19">
        <f t="shared" si="38"/>
        <v>0</v>
      </c>
      <c r="P1178" s="1" t="s">
        <v>12</v>
      </c>
    </row>
    <row r="1179" spans="1:16" x14ac:dyDescent="0.25">
      <c r="A1179" s="33"/>
      <c r="B1179" s="33"/>
      <c r="C1179" s="33"/>
      <c r="D1179" s="33"/>
      <c r="E1179" s="33"/>
      <c r="F1179" s="20" t="s">
        <v>16</v>
      </c>
      <c r="G1179" s="1" t="s">
        <v>135</v>
      </c>
      <c r="H1179" s="2">
        <v>0.1</v>
      </c>
      <c r="I1179" s="8">
        <v>1</v>
      </c>
      <c r="J1179" s="35"/>
      <c r="K1179" s="1"/>
      <c r="L1179" s="33"/>
      <c r="M1179" s="2"/>
      <c r="N1179" s="19">
        <f t="shared" si="37"/>
        <v>0</v>
      </c>
      <c r="O1179" s="19">
        <f t="shared" si="38"/>
        <v>0</v>
      </c>
      <c r="P1179" s="1" t="s">
        <v>12</v>
      </c>
    </row>
    <row r="1180" spans="1:16" x14ac:dyDescent="0.25">
      <c r="A1180" s="20" t="s">
        <v>160</v>
      </c>
      <c r="B1180" s="20" t="s">
        <v>2691</v>
      </c>
      <c r="C1180" s="20" t="s">
        <v>2692</v>
      </c>
      <c r="D1180" s="20" t="s">
        <v>2693</v>
      </c>
      <c r="E1180" s="20" t="s">
        <v>20</v>
      </c>
      <c r="F1180" s="20" t="s">
        <v>16</v>
      </c>
      <c r="G1180" s="1" t="s">
        <v>17</v>
      </c>
      <c r="H1180" s="2">
        <v>1.1000000000000001</v>
      </c>
      <c r="I1180" s="8">
        <v>1</v>
      </c>
      <c r="J1180" s="29"/>
      <c r="K1180" s="1"/>
      <c r="L1180" s="20" t="s">
        <v>4660</v>
      </c>
      <c r="M1180" s="2">
        <v>18.995999999999999</v>
      </c>
      <c r="N1180" s="2">
        <f t="shared" si="37"/>
        <v>18.995999999999999</v>
      </c>
      <c r="O1180" s="2">
        <f t="shared" si="38"/>
        <v>0.16960714285714285</v>
      </c>
      <c r="P1180" s="1" t="s">
        <v>72</v>
      </c>
    </row>
    <row r="1181" spans="1:16" x14ac:dyDescent="0.25">
      <c r="A1181" s="31" t="s">
        <v>160</v>
      </c>
      <c r="B1181" s="31" t="s">
        <v>2694</v>
      </c>
      <c r="C1181" s="31" t="s">
        <v>2695</v>
      </c>
      <c r="D1181" s="31" t="s">
        <v>2696</v>
      </c>
      <c r="E1181" s="31" t="s">
        <v>15</v>
      </c>
      <c r="F1181" s="20" t="s">
        <v>16</v>
      </c>
      <c r="G1181" s="1" t="s">
        <v>98</v>
      </c>
      <c r="H1181" s="2">
        <v>0.66</v>
      </c>
      <c r="I1181" s="8">
        <v>2</v>
      </c>
      <c r="J1181" s="34"/>
      <c r="K1181" s="1"/>
      <c r="L1181" s="31" t="s">
        <v>4661</v>
      </c>
      <c r="M1181" s="2">
        <v>290.43599999999998</v>
      </c>
      <c r="N1181" s="2">
        <f t="shared" si="37"/>
        <v>290.43599999999998</v>
      </c>
      <c r="O1181" s="2">
        <f t="shared" si="38"/>
        <v>2.5931785714285711</v>
      </c>
      <c r="P1181" s="1" t="s">
        <v>116</v>
      </c>
    </row>
    <row r="1182" spans="1:16" x14ac:dyDescent="0.25">
      <c r="A1182" s="33"/>
      <c r="B1182" s="33"/>
      <c r="C1182" s="33"/>
      <c r="D1182" s="33"/>
      <c r="E1182" s="33"/>
      <c r="F1182" s="20" t="s">
        <v>16</v>
      </c>
      <c r="G1182" s="1" t="s">
        <v>17</v>
      </c>
      <c r="H1182" s="2">
        <v>1.1000000000000001</v>
      </c>
      <c r="I1182" s="8">
        <v>0</v>
      </c>
      <c r="J1182" s="35"/>
      <c r="K1182" s="1"/>
      <c r="L1182" s="33"/>
      <c r="M1182" s="2">
        <v>0</v>
      </c>
      <c r="N1182" s="19">
        <f t="shared" si="37"/>
        <v>0</v>
      </c>
      <c r="O1182" s="19">
        <f t="shared" si="38"/>
        <v>0</v>
      </c>
      <c r="P1182" s="1" t="s">
        <v>10</v>
      </c>
    </row>
    <row r="1183" spans="1:16" x14ac:dyDescent="0.25">
      <c r="A1183" s="31" t="s">
        <v>160</v>
      </c>
      <c r="B1183" s="31" t="s">
        <v>2697</v>
      </c>
      <c r="C1183" s="31" t="s">
        <v>2698</v>
      </c>
      <c r="D1183" s="31" t="s">
        <v>2699</v>
      </c>
      <c r="E1183" s="31" t="s">
        <v>28</v>
      </c>
      <c r="F1183" s="20" t="s">
        <v>16</v>
      </c>
      <c r="G1183" s="1" t="s">
        <v>17</v>
      </c>
      <c r="H1183" s="2">
        <v>1.1000000000000001</v>
      </c>
      <c r="I1183" s="8">
        <v>4</v>
      </c>
      <c r="J1183" s="34" t="s">
        <v>4423</v>
      </c>
      <c r="K1183" s="1">
        <v>901.77</v>
      </c>
      <c r="L1183" s="31"/>
      <c r="M1183" s="2"/>
      <c r="N1183" s="2">
        <f t="shared" si="37"/>
        <v>901.77</v>
      </c>
      <c r="O1183" s="2">
        <f t="shared" si="38"/>
        <v>8.0515178571428567</v>
      </c>
      <c r="P1183" s="1" t="s">
        <v>118</v>
      </c>
    </row>
    <row r="1184" spans="1:16" x14ac:dyDescent="0.25">
      <c r="A1184" s="33"/>
      <c r="B1184" s="33"/>
      <c r="C1184" s="33"/>
      <c r="D1184" s="33"/>
      <c r="E1184" s="33"/>
      <c r="F1184" s="20" t="s">
        <v>16</v>
      </c>
      <c r="G1184" s="1" t="s">
        <v>14</v>
      </c>
      <c r="H1184" s="2">
        <v>0</v>
      </c>
      <c r="I1184" s="8">
        <v>1</v>
      </c>
      <c r="J1184" s="35"/>
      <c r="K1184" s="1"/>
      <c r="L1184" s="33"/>
      <c r="M1184" s="2"/>
      <c r="N1184" s="19">
        <f t="shared" si="37"/>
        <v>0</v>
      </c>
      <c r="O1184" s="19">
        <f t="shared" si="38"/>
        <v>0</v>
      </c>
      <c r="P1184" s="1" t="s">
        <v>24</v>
      </c>
    </row>
    <row r="1185" spans="1:16" x14ac:dyDescent="0.25">
      <c r="A1185" s="31" t="s">
        <v>160</v>
      </c>
      <c r="B1185" s="31" t="s">
        <v>2700</v>
      </c>
      <c r="C1185" s="31" t="s">
        <v>2701</v>
      </c>
      <c r="D1185" s="31" t="s">
        <v>2702</v>
      </c>
      <c r="E1185" s="31" t="s">
        <v>28</v>
      </c>
      <c r="F1185" s="20" t="s">
        <v>16</v>
      </c>
      <c r="G1185" s="1" t="s">
        <v>17</v>
      </c>
      <c r="H1185" s="2">
        <v>1.1000000000000001</v>
      </c>
      <c r="I1185" s="8">
        <v>2</v>
      </c>
      <c r="J1185" s="34" t="s">
        <v>4423</v>
      </c>
      <c r="K1185" s="1">
        <v>901.77</v>
      </c>
      <c r="L1185" s="31"/>
      <c r="M1185" s="2"/>
      <c r="N1185" s="2">
        <f t="shared" si="37"/>
        <v>901.77</v>
      </c>
      <c r="O1185" s="2">
        <f t="shared" si="38"/>
        <v>8.0515178571428567</v>
      </c>
      <c r="P1185" s="1" t="s">
        <v>33</v>
      </c>
    </row>
    <row r="1186" spans="1:16" x14ac:dyDescent="0.25">
      <c r="A1186" s="33"/>
      <c r="B1186" s="33"/>
      <c r="C1186" s="33"/>
      <c r="D1186" s="33"/>
      <c r="E1186" s="33"/>
      <c r="F1186" s="20" t="s">
        <v>16</v>
      </c>
      <c r="G1186" s="1" t="s">
        <v>14</v>
      </c>
      <c r="H1186" s="2">
        <v>0</v>
      </c>
      <c r="I1186" s="8">
        <v>1</v>
      </c>
      <c r="J1186" s="35"/>
      <c r="K1186" s="1"/>
      <c r="L1186" s="33"/>
      <c r="M1186" s="2"/>
      <c r="N1186" s="19">
        <f t="shared" si="37"/>
        <v>0</v>
      </c>
      <c r="O1186" s="19">
        <f t="shared" si="38"/>
        <v>0</v>
      </c>
      <c r="P1186" s="1" t="s">
        <v>24</v>
      </c>
    </row>
    <row r="1187" spans="1:16" x14ac:dyDescent="0.25">
      <c r="A1187" s="31" t="s">
        <v>160</v>
      </c>
      <c r="B1187" s="31" t="s">
        <v>2706</v>
      </c>
      <c r="C1187" s="31" t="s">
        <v>2707</v>
      </c>
      <c r="D1187" s="31" t="s">
        <v>2708</v>
      </c>
      <c r="E1187" s="31" t="s">
        <v>28</v>
      </c>
      <c r="F1187" s="20" t="s">
        <v>130</v>
      </c>
      <c r="G1187" s="1" t="s">
        <v>14</v>
      </c>
      <c r="H1187" s="2">
        <v>0</v>
      </c>
      <c r="I1187" s="8">
        <v>1</v>
      </c>
      <c r="J1187" s="34" t="s">
        <v>4423</v>
      </c>
      <c r="K1187" s="1"/>
      <c r="L1187" s="31"/>
      <c r="M1187" s="2"/>
      <c r="N1187" s="19">
        <f t="shared" si="37"/>
        <v>0</v>
      </c>
      <c r="O1187" s="19">
        <f t="shared" si="38"/>
        <v>0</v>
      </c>
      <c r="P1187" s="1" t="s">
        <v>12</v>
      </c>
    </row>
    <row r="1188" spans="1:16" x14ac:dyDescent="0.25">
      <c r="A1188" s="32"/>
      <c r="B1188" s="32"/>
      <c r="C1188" s="32"/>
      <c r="D1188" s="32"/>
      <c r="E1188" s="32"/>
      <c r="F1188" s="20" t="s">
        <v>16</v>
      </c>
      <c r="G1188" s="1" t="s">
        <v>17</v>
      </c>
      <c r="H1188" s="2">
        <v>1.1000000000000001</v>
      </c>
      <c r="I1188" s="8">
        <v>3</v>
      </c>
      <c r="J1188" s="36"/>
      <c r="K1188" s="1">
        <v>901.77</v>
      </c>
      <c r="L1188" s="32"/>
      <c r="M1188" s="2"/>
      <c r="N1188" s="2">
        <f t="shared" si="37"/>
        <v>901.77</v>
      </c>
      <c r="O1188" s="2">
        <f t="shared" si="38"/>
        <v>8.0515178571428567</v>
      </c>
      <c r="P1188" s="1" t="s">
        <v>2709</v>
      </c>
    </row>
    <row r="1189" spans="1:16" x14ac:dyDescent="0.25">
      <c r="A1189" s="32"/>
      <c r="B1189" s="32"/>
      <c r="C1189" s="32"/>
      <c r="D1189" s="32"/>
      <c r="E1189" s="32"/>
      <c r="F1189" s="20" t="s">
        <v>16</v>
      </c>
      <c r="G1189" s="1" t="s">
        <v>14</v>
      </c>
      <c r="H1189" s="2">
        <v>0</v>
      </c>
      <c r="I1189" s="8">
        <v>1</v>
      </c>
      <c r="J1189" s="36"/>
      <c r="K1189" s="1"/>
      <c r="L1189" s="32"/>
      <c r="M1189" s="2"/>
      <c r="N1189" s="19">
        <f t="shared" si="37"/>
        <v>0</v>
      </c>
      <c r="O1189" s="19">
        <f t="shared" si="38"/>
        <v>0</v>
      </c>
      <c r="P1189" s="1" t="s">
        <v>24</v>
      </c>
    </row>
    <row r="1190" spans="1:16" x14ac:dyDescent="0.25">
      <c r="A1190" s="33"/>
      <c r="B1190" s="33"/>
      <c r="C1190" s="33"/>
      <c r="D1190" s="33"/>
      <c r="E1190" s="33"/>
      <c r="F1190" s="20" t="s">
        <v>16</v>
      </c>
      <c r="G1190" s="1" t="s">
        <v>135</v>
      </c>
      <c r="H1190" s="2">
        <v>0.1</v>
      </c>
      <c r="I1190" s="8">
        <v>1</v>
      </c>
      <c r="J1190" s="35"/>
      <c r="K1190" s="1"/>
      <c r="L1190" s="33"/>
      <c r="M1190" s="2"/>
      <c r="N1190" s="19">
        <f t="shared" si="37"/>
        <v>0</v>
      </c>
      <c r="O1190" s="19">
        <f t="shared" si="38"/>
        <v>0</v>
      </c>
      <c r="P1190" s="1" t="s">
        <v>12</v>
      </c>
    </row>
    <row r="1191" spans="1:16" x14ac:dyDescent="0.25">
      <c r="A1191" s="31" t="s">
        <v>160</v>
      </c>
      <c r="B1191" s="31" t="s">
        <v>2710</v>
      </c>
      <c r="C1191" s="31" t="s">
        <v>2711</v>
      </c>
      <c r="D1191" s="31" t="s">
        <v>2712</v>
      </c>
      <c r="E1191" s="31" t="s">
        <v>43</v>
      </c>
      <c r="F1191" s="20" t="s">
        <v>130</v>
      </c>
      <c r="G1191" s="1" t="s">
        <v>14</v>
      </c>
      <c r="H1191" s="2">
        <v>0</v>
      </c>
      <c r="I1191" s="8">
        <v>0</v>
      </c>
      <c r="J1191" s="34" t="s">
        <v>4423</v>
      </c>
      <c r="K1191" s="1"/>
      <c r="L1191" s="31"/>
      <c r="M1191" s="2"/>
      <c r="N1191" s="19">
        <f t="shared" si="37"/>
        <v>0</v>
      </c>
      <c r="O1191" s="19">
        <f t="shared" si="38"/>
        <v>0</v>
      </c>
      <c r="P1191" s="1" t="s">
        <v>10</v>
      </c>
    </row>
    <row r="1192" spans="1:16" x14ac:dyDescent="0.25">
      <c r="A1192" s="32"/>
      <c r="B1192" s="32"/>
      <c r="C1192" s="32"/>
      <c r="D1192" s="32"/>
      <c r="E1192" s="32"/>
      <c r="F1192" s="20" t="s">
        <v>16</v>
      </c>
      <c r="G1192" s="1" t="s">
        <v>17</v>
      </c>
      <c r="H1192" s="2">
        <v>1.1000000000000001</v>
      </c>
      <c r="I1192" s="8">
        <v>2</v>
      </c>
      <c r="J1192" s="36"/>
      <c r="K1192" s="1">
        <v>1021.88</v>
      </c>
      <c r="L1192" s="32"/>
      <c r="M1192" s="2"/>
      <c r="N1192" s="2">
        <f t="shared" si="37"/>
        <v>1021.88</v>
      </c>
      <c r="O1192" s="2">
        <f t="shared" si="38"/>
        <v>9.1239285714285714</v>
      </c>
      <c r="P1192" s="1" t="s">
        <v>33</v>
      </c>
    </row>
    <row r="1193" spans="1:16" x14ac:dyDescent="0.25">
      <c r="A1193" s="32"/>
      <c r="B1193" s="32"/>
      <c r="C1193" s="32"/>
      <c r="D1193" s="32"/>
      <c r="E1193" s="32"/>
      <c r="F1193" s="20" t="s">
        <v>16</v>
      </c>
      <c r="G1193" s="1" t="s">
        <v>14</v>
      </c>
      <c r="H1193" s="2">
        <v>0</v>
      </c>
      <c r="I1193" s="8">
        <v>1</v>
      </c>
      <c r="J1193" s="36"/>
      <c r="K1193" s="1"/>
      <c r="L1193" s="32"/>
      <c r="M1193" s="2"/>
      <c r="N1193" s="19">
        <f t="shared" si="37"/>
        <v>0</v>
      </c>
      <c r="O1193" s="19">
        <f t="shared" si="38"/>
        <v>0</v>
      </c>
      <c r="P1193" s="1" t="s">
        <v>12</v>
      </c>
    </row>
    <row r="1194" spans="1:16" x14ac:dyDescent="0.25">
      <c r="A1194" s="33"/>
      <c r="B1194" s="33"/>
      <c r="C1194" s="33"/>
      <c r="D1194" s="33"/>
      <c r="E1194" s="33"/>
      <c r="F1194" s="20" t="s">
        <v>16</v>
      </c>
      <c r="G1194" s="1" t="s">
        <v>135</v>
      </c>
      <c r="H1194" s="2">
        <v>0.1</v>
      </c>
      <c r="I1194" s="8">
        <v>1</v>
      </c>
      <c r="J1194" s="35"/>
      <c r="K1194" s="1"/>
      <c r="L1194" s="33"/>
      <c r="M1194" s="2"/>
      <c r="N1194" s="19">
        <f t="shared" si="37"/>
        <v>0</v>
      </c>
      <c r="O1194" s="19">
        <f t="shared" si="38"/>
        <v>0</v>
      </c>
      <c r="P1194" s="1" t="s">
        <v>12</v>
      </c>
    </row>
    <row r="1195" spans="1:16" x14ac:dyDescent="0.25">
      <c r="A1195" s="20" t="s">
        <v>160</v>
      </c>
      <c r="B1195" s="20" t="s">
        <v>2713</v>
      </c>
      <c r="C1195" s="20" t="s">
        <v>2714</v>
      </c>
      <c r="D1195" s="20" t="s">
        <v>2715</v>
      </c>
      <c r="E1195" s="20" t="s">
        <v>15</v>
      </c>
      <c r="F1195" s="20" t="s">
        <v>16</v>
      </c>
      <c r="G1195" s="1" t="s">
        <v>17</v>
      </c>
      <c r="H1195" s="2">
        <v>1.1000000000000001</v>
      </c>
      <c r="I1195" s="8">
        <v>3</v>
      </c>
      <c r="J1195" s="29"/>
      <c r="K1195" s="1"/>
      <c r="L1195" s="20" t="s">
        <v>123</v>
      </c>
      <c r="M1195" s="14"/>
      <c r="N1195" s="19">
        <f t="shared" si="37"/>
        <v>0</v>
      </c>
      <c r="O1195" s="19">
        <f t="shared" si="38"/>
        <v>0</v>
      </c>
      <c r="P1195" s="1" t="s">
        <v>77</v>
      </c>
    </row>
    <row r="1196" spans="1:16" x14ac:dyDescent="0.25">
      <c r="A1196" s="31" t="s">
        <v>160</v>
      </c>
      <c r="B1196" s="31" t="s">
        <v>2716</v>
      </c>
      <c r="C1196" s="31" t="s">
        <v>2717</v>
      </c>
      <c r="D1196" s="31" t="s">
        <v>2718</v>
      </c>
      <c r="E1196" s="31" t="s">
        <v>43</v>
      </c>
      <c r="F1196" s="20" t="s">
        <v>16</v>
      </c>
      <c r="G1196" s="1" t="s">
        <v>17</v>
      </c>
      <c r="H1196" s="2">
        <v>1.1000000000000001</v>
      </c>
      <c r="I1196" s="8">
        <v>2</v>
      </c>
      <c r="J1196" s="34" t="s">
        <v>4434</v>
      </c>
      <c r="K1196" s="1">
        <v>1198.8800000000001</v>
      </c>
      <c r="L1196" s="31"/>
      <c r="M1196" s="2"/>
      <c r="N1196" s="2">
        <f t="shared" si="37"/>
        <v>1198.8800000000001</v>
      </c>
      <c r="O1196" s="2">
        <f t="shared" si="38"/>
        <v>10.704285714285716</v>
      </c>
      <c r="P1196" s="1" t="s">
        <v>116</v>
      </c>
    </row>
    <row r="1197" spans="1:16" x14ac:dyDescent="0.25">
      <c r="A1197" s="33"/>
      <c r="B1197" s="33"/>
      <c r="C1197" s="33"/>
      <c r="D1197" s="33"/>
      <c r="E1197" s="33"/>
      <c r="F1197" s="20" t="s">
        <v>16</v>
      </c>
      <c r="G1197" s="1" t="s">
        <v>14</v>
      </c>
      <c r="H1197" s="2">
        <v>0</v>
      </c>
      <c r="I1197" s="8">
        <v>1</v>
      </c>
      <c r="J1197" s="35"/>
      <c r="K1197" s="1"/>
      <c r="L1197" s="33"/>
      <c r="M1197" s="2"/>
      <c r="N1197" s="19">
        <f t="shared" ref="N1197:N1260" si="39">K1197+M1197</f>
        <v>0</v>
      </c>
      <c r="O1197" s="19">
        <f t="shared" ref="O1197:O1260" si="40">N1197/112</f>
        <v>0</v>
      </c>
      <c r="P1197" s="1" t="s">
        <v>12</v>
      </c>
    </row>
    <row r="1198" spans="1:16" x14ac:dyDescent="0.25">
      <c r="A1198" s="20" t="s">
        <v>160</v>
      </c>
      <c r="B1198" s="20" t="s">
        <v>2719</v>
      </c>
      <c r="C1198" s="20" t="s">
        <v>2720</v>
      </c>
      <c r="D1198" s="20" t="s">
        <v>2721</v>
      </c>
      <c r="E1198" s="20" t="s">
        <v>28</v>
      </c>
      <c r="F1198" s="20" t="s">
        <v>16</v>
      </c>
      <c r="G1198" s="1" t="s">
        <v>17</v>
      </c>
      <c r="H1198" s="2">
        <v>1.1000000000000001</v>
      </c>
      <c r="I1198" s="8">
        <v>2</v>
      </c>
      <c r="J1198" s="29" t="s">
        <v>4434</v>
      </c>
      <c r="K1198" s="1"/>
      <c r="L1198" s="20"/>
      <c r="M1198" s="2"/>
      <c r="N1198" s="19">
        <f t="shared" si="39"/>
        <v>0</v>
      </c>
      <c r="O1198" s="19">
        <f t="shared" si="40"/>
        <v>0</v>
      </c>
      <c r="P1198" s="1" t="s">
        <v>116</v>
      </c>
    </row>
    <row r="1199" spans="1:16" x14ac:dyDescent="0.25">
      <c r="A1199" s="31" t="s">
        <v>160</v>
      </c>
      <c r="B1199" s="31" t="s">
        <v>2722</v>
      </c>
      <c r="C1199" s="31" t="s">
        <v>2723</v>
      </c>
      <c r="D1199" s="31" t="s">
        <v>2724</v>
      </c>
      <c r="E1199" s="31" t="s">
        <v>43</v>
      </c>
      <c r="F1199" s="20" t="s">
        <v>130</v>
      </c>
      <c r="G1199" s="1" t="s">
        <v>14</v>
      </c>
      <c r="H1199" s="2">
        <v>0</v>
      </c>
      <c r="I1199" s="8">
        <v>1</v>
      </c>
      <c r="J1199" s="34" t="s">
        <v>4434</v>
      </c>
      <c r="K1199" s="1"/>
      <c r="L1199" s="31"/>
      <c r="M1199" s="2"/>
      <c r="N1199" s="19">
        <f t="shared" si="39"/>
        <v>0</v>
      </c>
      <c r="O1199" s="19">
        <f t="shared" si="40"/>
        <v>0</v>
      </c>
      <c r="P1199" s="1" t="s">
        <v>12</v>
      </c>
    </row>
    <row r="1200" spans="1:16" x14ac:dyDescent="0.25">
      <c r="A1200" s="32"/>
      <c r="B1200" s="32"/>
      <c r="C1200" s="32"/>
      <c r="D1200" s="32"/>
      <c r="E1200" s="32"/>
      <c r="F1200" s="20" t="s">
        <v>16</v>
      </c>
      <c r="G1200" s="1" t="s">
        <v>17</v>
      </c>
      <c r="H1200" s="2">
        <v>1.1000000000000001</v>
      </c>
      <c r="I1200" s="8">
        <v>4</v>
      </c>
      <c r="J1200" s="36"/>
      <c r="K1200" s="1">
        <v>1059.6400000000001</v>
      </c>
      <c r="L1200" s="32"/>
      <c r="M1200" s="2"/>
      <c r="N1200" s="2">
        <f t="shared" si="39"/>
        <v>1059.6400000000001</v>
      </c>
      <c r="O1200" s="2">
        <f t="shared" si="40"/>
        <v>9.4610714285714295</v>
      </c>
      <c r="P1200" s="1" t="s">
        <v>118</v>
      </c>
    </row>
    <row r="1201" spans="1:16" x14ac:dyDescent="0.25">
      <c r="A1201" s="32"/>
      <c r="B1201" s="32"/>
      <c r="C1201" s="32"/>
      <c r="D1201" s="32"/>
      <c r="E1201" s="32"/>
      <c r="F1201" s="20" t="s">
        <v>16</v>
      </c>
      <c r="G1201" s="1" t="s">
        <v>14</v>
      </c>
      <c r="H1201" s="2">
        <v>0</v>
      </c>
      <c r="I1201" s="8">
        <v>1</v>
      </c>
      <c r="J1201" s="36"/>
      <c r="K1201" s="1"/>
      <c r="L1201" s="32"/>
      <c r="M1201" s="2"/>
      <c r="N1201" s="19">
        <f t="shared" si="39"/>
        <v>0</v>
      </c>
      <c r="O1201" s="19">
        <f t="shared" si="40"/>
        <v>0</v>
      </c>
      <c r="P1201" s="1" t="s">
        <v>12</v>
      </c>
    </row>
    <row r="1202" spans="1:16" x14ac:dyDescent="0.25">
      <c r="A1202" s="33"/>
      <c r="B1202" s="33"/>
      <c r="C1202" s="33"/>
      <c r="D1202" s="33"/>
      <c r="E1202" s="33"/>
      <c r="F1202" s="20" t="s">
        <v>16</v>
      </c>
      <c r="G1202" s="1" t="s">
        <v>135</v>
      </c>
      <c r="H1202" s="2">
        <v>0.1</v>
      </c>
      <c r="I1202" s="8">
        <v>1</v>
      </c>
      <c r="J1202" s="35"/>
      <c r="K1202" s="1"/>
      <c r="L1202" s="33"/>
      <c r="M1202" s="2"/>
      <c r="N1202" s="19">
        <f t="shared" si="39"/>
        <v>0</v>
      </c>
      <c r="O1202" s="19">
        <f t="shared" si="40"/>
        <v>0</v>
      </c>
      <c r="P1202" s="1" t="s">
        <v>12</v>
      </c>
    </row>
    <row r="1203" spans="1:16" x14ac:dyDescent="0.25">
      <c r="A1203" s="31" t="s">
        <v>160</v>
      </c>
      <c r="B1203" s="31" t="s">
        <v>2725</v>
      </c>
      <c r="C1203" s="31" t="s">
        <v>2726</v>
      </c>
      <c r="D1203" s="31" t="s">
        <v>2727</v>
      </c>
      <c r="E1203" s="31" t="s">
        <v>43</v>
      </c>
      <c r="F1203" s="20" t="s">
        <v>130</v>
      </c>
      <c r="G1203" s="1" t="s">
        <v>14</v>
      </c>
      <c r="H1203" s="2">
        <v>0</v>
      </c>
      <c r="I1203" s="8">
        <v>1</v>
      </c>
      <c r="J1203" s="34" t="s">
        <v>4434</v>
      </c>
      <c r="K1203" s="1"/>
      <c r="L1203" s="31"/>
      <c r="M1203" s="2"/>
      <c r="N1203" s="19">
        <f t="shared" si="39"/>
        <v>0</v>
      </c>
      <c r="O1203" s="19">
        <f t="shared" si="40"/>
        <v>0</v>
      </c>
      <c r="P1203" s="1" t="s">
        <v>12</v>
      </c>
    </row>
    <row r="1204" spans="1:16" x14ac:dyDescent="0.25">
      <c r="A1204" s="32"/>
      <c r="B1204" s="32"/>
      <c r="C1204" s="32"/>
      <c r="D1204" s="32"/>
      <c r="E1204" s="32"/>
      <c r="F1204" s="20" t="s">
        <v>16</v>
      </c>
      <c r="G1204" s="1" t="s">
        <v>17</v>
      </c>
      <c r="H1204" s="2">
        <v>1.1000000000000001</v>
      </c>
      <c r="I1204" s="8">
        <v>4</v>
      </c>
      <c r="J1204" s="36"/>
      <c r="K1204" s="1">
        <v>1751.12</v>
      </c>
      <c r="L1204" s="32"/>
      <c r="M1204" s="2"/>
      <c r="N1204" s="2">
        <f t="shared" si="39"/>
        <v>1751.12</v>
      </c>
      <c r="O1204" s="2">
        <f t="shared" si="40"/>
        <v>15.635</v>
      </c>
      <c r="P1204" s="1" t="s">
        <v>118</v>
      </c>
    </row>
    <row r="1205" spans="1:16" x14ac:dyDescent="0.25">
      <c r="A1205" s="33"/>
      <c r="B1205" s="33"/>
      <c r="C1205" s="33"/>
      <c r="D1205" s="33"/>
      <c r="E1205" s="33"/>
      <c r="F1205" s="20" t="s">
        <v>16</v>
      </c>
      <c r="G1205" s="1" t="s">
        <v>14</v>
      </c>
      <c r="H1205" s="2">
        <v>0</v>
      </c>
      <c r="I1205" s="8">
        <v>1</v>
      </c>
      <c r="J1205" s="35"/>
      <c r="K1205" s="1"/>
      <c r="L1205" s="33"/>
      <c r="M1205" s="2"/>
      <c r="N1205" s="19">
        <f t="shared" si="39"/>
        <v>0</v>
      </c>
      <c r="O1205" s="19">
        <f t="shared" si="40"/>
        <v>0</v>
      </c>
      <c r="P1205" s="1" t="s">
        <v>12</v>
      </c>
    </row>
    <row r="1206" spans="1:16" x14ac:dyDescent="0.25">
      <c r="A1206" s="31" t="s">
        <v>160</v>
      </c>
      <c r="B1206" s="31" t="s">
        <v>2728</v>
      </c>
      <c r="C1206" s="31" t="s">
        <v>2729</v>
      </c>
      <c r="D1206" s="31" t="s">
        <v>2730</v>
      </c>
      <c r="E1206" s="31" t="s">
        <v>43</v>
      </c>
      <c r="F1206" s="20" t="s">
        <v>130</v>
      </c>
      <c r="G1206" s="1" t="s">
        <v>14</v>
      </c>
      <c r="H1206" s="2">
        <v>0</v>
      </c>
      <c r="I1206" s="8">
        <v>1</v>
      </c>
      <c r="J1206" s="34" t="s">
        <v>4434</v>
      </c>
      <c r="K1206" s="1"/>
      <c r="L1206" s="20"/>
      <c r="M1206" s="2"/>
      <c r="N1206" s="19">
        <f t="shared" si="39"/>
        <v>0</v>
      </c>
      <c r="O1206" s="19">
        <f t="shared" si="40"/>
        <v>0</v>
      </c>
      <c r="P1206" s="1" t="s">
        <v>12</v>
      </c>
    </row>
    <row r="1207" spans="1:16" x14ac:dyDescent="0.25">
      <c r="A1207" s="32"/>
      <c r="B1207" s="32"/>
      <c r="C1207" s="32"/>
      <c r="D1207" s="32"/>
      <c r="E1207" s="32"/>
      <c r="F1207" s="20" t="s">
        <v>16</v>
      </c>
      <c r="G1207" s="1" t="s">
        <v>17</v>
      </c>
      <c r="H1207" s="2">
        <v>1.1000000000000001</v>
      </c>
      <c r="I1207" s="8">
        <v>2</v>
      </c>
      <c r="J1207" s="36"/>
      <c r="K1207" s="1">
        <v>1515.12</v>
      </c>
      <c r="L1207" s="31" t="s">
        <v>4275</v>
      </c>
      <c r="M1207" s="2">
        <v>15</v>
      </c>
      <c r="N1207" s="2">
        <f t="shared" si="39"/>
        <v>1530.12</v>
      </c>
      <c r="O1207" s="2">
        <f t="shared" si="40"/>
        <v>13.661785714285713</v>
      </c>
      <c r="P1207" s="1" t="s">
        <v>116</v>
      </c>
    </row>
    <row r="1208" spans="1:16" x14ac:dyDescent="0.25">
      <c r="A1208" s="32"/>
      <c r="B1208" s="32"/>
      <c r="C1208" s="32"/>
      <c r="D1208" s="32"/>
      <c r="E1208" s="32"/>
      <c r="F1208" s="20" t="s">
        <v>16</v>
      </c>
      <c r="G1208" s="1" t="s">
        <v>14</v>
      </c>
      <c r="H1208" s="2">
        <v>0</v>
      </c>
      <c r="I1208" s="8">
        <v>1</v>
      </c>
      <c r="J1208" s="36"/>
      <c r="K1208" s="1"/>
      <c r="L1208" s="32"/>
      <c r="M1208" s="2"/>
      <c r="N1208" s="19">
        <f t="shared" si="39"/>
        <v>0</v>
      </c>
      <c r="O1208" s="19">
        <f t="shared" si="40"/>
        <v>0</v>
      </c>
      <c r="P1208" s="1" t="s">
        <v>12</v>
      </c>
    </row>
    <row r="1209" spans="1:16" x14ac:dyDescent="0.25">
      <c r="A1209" s="33"/>
      <c r="B1209" s="33"/>
      <c r="C1209" s="33"/>
      <c r="D1209" s="33"/>
      <c r="E1209" s="33"/>
      <c r="F1209" s="20" t="s">
        <v>16</v>
      </c>
      <c r="G1209" s="1" t="s">
        <v>135</v>
      </c>
      <c r="H1209" s="2">
        <v>0.1</v>
      </c>
      <c r="I1209" s="8">
        <v>1</v>
      </c>
      <c r="J1209" s="35"/>
      <c r="K1209" s="1"/>
      <c r="L1209" s="33"/>
      <c r="M1209" s="2"/>
      <c r="N1209" s="19">
        <f t="shared" si="39"/>
        <v>0</v>
      </c>
      <c r="O1209" s="19">
        <f t="shared" si="40"/>
        <v>0</v>
      </c>
      <c r="P1209" s="1" t="s">
        <v>12</v>
      </c>
    </row>
    <row r="1210" spans="1:16" x14ac:dyDescent="0.25">
      <c r="A1210" s="31" t="s">
        <v>160</v>
      </c>
      <c r="B1210" s="31" t="s">
        <v>2731</v>
      </c>
      <c r="C1210" s="31" t="s">
        <v>2732</v>
      </c>
      <c r="D1210" s="31" t="s">
        <v>2733</v>
      </c>
      <c r="E1210" s="31" t="s">
        <v>28</v>
      </c>
      <c r="F1210" s="20" t="s">
        <v>16</v>
      </c>
      <c r="G1210" s="1" t="s">
        <v>17</v>
      </c>
      <c r="H1210" s="2">
        <v>1.1000000000000001</v>
      </c>
      <c r="I1210" s="8">
        <v>4</v>
      </c>
      <c r="J1210" s="34" t="s">
        <v>4434</v>
      </c>
      <c r="K1210" s="1"/>
      <c r="L1210" s="20" t="s">
        <v>4149</v>
      </c>
      <c r="M1210" s="2">
        <v>267.072</v>
      </c>
      <c r="N1210" s="2">
        <f t="shared" si="39"/>
        <v>267.072</v>
      </c>
      <c r="O1210" s="2">
        <f t="shared" si="40"/>
        <v>2.3845714285714288</v>
      </c>
      <c r="P1210" s="1" t="s">
        <v>118</v>
      </c>
    </row>
    <row r="1211" spans="1:16" x14ac:dyDescent="0.25">
      <c r="A1211" s="33"/>
      <c r="B1211" s="33"/>
      <c r="C1211" s="33"/>
      <c r="D1211" s="33"/>
      <c r="E1211" s="33"/>
      <c r="F1211" s="20" t="s">
        <v>16</v>
      </c>
      <c r="G1211" s="1" t="s">
        <v>14</v>
      </c>
      <c r="H1211" s="2">
        <v>0</v>
      </c>
      <c r="I1211" s="8">
        <v>1</v>
      </c>
      <c r="J1211" s="35"/>
      <c r="K1211" s="1"/>
      <c r="L1211" s="20"/>
      <c r="M1211" s="2"/>
      <c r="N1211" s="19">
        <f t="shared" si="39"/>
        <v>0</v>
      </c>
      <c r="O1211" s="19">
        <f t="shared" si="40"/>
        <v>0</v>
      </c>
      <c r="P1211" s="1" t="s">
        <v>12</v>
      </c>
    </row>
    <row r="1212" spans="1:16" x14ac:dyDescent="0.25">
      <c r="A1212" s="31" t="s">
        <v>160</v>
      </c>
      <c r="B1212" s="31" t="s">
        <v>2734</v>
      </c>
      <c r="C1212" s="31" t="s">
        <v>2735</v>
      </c>
      <c r="D1212" s="31" t="s">
        <v>2736</v>
      </c>
      <c r="E1212" s="31" t="s">
        <v>43</v>
      </c>
      <c r="F1212" s="20" t="s">
        <v>16</v>
      </c>
      <c r="G1212" s="1" t="s">
        <v>17</v>
      </c>
      <c r="H1212" s="2">
        <v>1.1000000000000001</v>
      </c>
      <c r="I1212" s="8">
        <v>1</v>
      </c>
      <c r="J1212" s="34" t="s">
        <v>4434</v>
      </c>
      <c r="K1212" s="1"/>
      <c r="L1212" s="31"/>
      <c r="M1212" s="2"/>
      <c r="N1212" s="19">
        <f t="shared" si="39"/>
        <v>0</v>
      </c>
      <c r="O1212" s="19">
        <f t="shared" si="40"/>
        <v>0</v>
      </c>
      <c r="P1212" s="1" t="s">
        <v>121</v>
      </c>
    </row>
    <row r="1213" spans="1:16" x14ac:dyDescent="0.25">
      <c r="A1213" s="33"/>
      <c r="B1213" s="33"/>
      <c r="C1213" s="33"/>
      <c r="D1213" s="33"/>
      <c r="E1213" s="33"/>
      <c r="F1213" s="20" t="s">
        <v>16</v>
      </c>
      <c r="G1213" s="1" t="s">
        <v>14</v>
      </c>
      <c r="H1213" s="2">
        <v>0</v>
      </c>
      <c r="I1213" s="8">
        <v>1</v>
      </c>
      <c r="J1213" s="35"/>
      <c r="K1213" s="1"/>
      <c r="L1213" s="33"/>
      <c r="M1213" s="2"/>
      <c r="N1213" s="19">
        <f t="shared" si="39"/>
        <v>0</v>
      </c>
      <c r="O1213" s="19">
        <f t="shared" si="40"/>
        <v>0</v>
      </c>
      <c r="P1213" s="1" t="s">
        <v>12</v>
      </c>
    </row>
    <row r="1214" spans="1:16" x14ac:dyDescent="0.25">
      <c r="A1214" s="31" t="s">
        <v>160</v>
      </c>
      <c r="B1214" s="31" t="s">
        <v>2737</v>
      </c>
      <c r="C1214" s="31" t="s">
        <v>2738</v>
      </c>
      <c r="D1214" s="31" t="s">
        <v>2739</v>
      </c>
      <c r="E1214" s="31" t="s">
        <v>43</v>
      </c>
      <c r="F1214" s="20" t="s">
        <v>16</v>
      </c>
      <c r="G1214" s="1" t="s">
        <v>17</v>
      </c>
      <c r="H1214" s="2">
        <v>1.1000000000000001</v>
      </c>
      <c r="I1214" s="8">
        <v>2</v>
      </c>
      <c r="J1214" s="34" t="s">
        <v>4434</v>
      </c>
      <c r="K1214" s="1">
        <v>715.08</v>
      </c>
      <c r="L1214" s="31"/>
      <c r="M1214" s="2"/>
      <c r="N1214" s="2">
        <f t="shared" si="39"/>
        <v>715.08</v>
      </c>
      <c r="O1214" s="2">
        <f t="shared" si="40"/>
        <v>6.3846428571428575</v>
      </c>
      <c r="P1214" s="1" t="s">
        <v>155</v>
      </c>
    </row>
    <row r="1215" spans="1:16" x14ac:dyDescent="0.25">
      <c r="A1215" s="33"/>
      <c r="B1215" s="33"/>
      <c r="C1215" s="33"/>
      <c r="D1215" s="33"/>
      <c r="E1215" s="33"/>
      <c r="F1215" s="20" t="s">
        <v>16</v>
      </c>
      <c r="G1215" s="1" t="s">
        <v>14</v>
      </c>
      <c r="H1215" s="2">
        <v>0</v>
      </c>
      <c r="I1215" s="8">
        <v>1</v>
      </c>
      <c r="J1215" s="35"/>
      <c r="K1215" s="1"/>
      <c r="L1215" s="33"/>
      <c r="M1215" s="2"/>
      <c r="N1215" s="19">
        <f t="shared" si="39"/>
        <v>0</v>
      </c>
      <c r="O1215" s="19">
        <f t="shared" si="40"/>
        <v>0</v>
      </c>
      <c r="P1215" s="1" t="s">
        <v>12</v>
      </c>
    </row>
    <row r="1216" spans="1:16" x14ac:dyDescent="0.25">
      <c r="A1216" s="31" t="s">
        <v>160</v>
      </c>
      <c r="B1216" s="31" t="s">
        <v>2740</v>
      </c>
      <c r="C1216" s="31" t="s">
        <v>2741</v>
      </c>
      <c r="D1216" s="31" t="s">
        <v>2742</v>
      </c>
      <c r="E1216" s="31" t="s">
        <v>28</v>
      </c>
      <c r="F1216" s="20" t="s">
        <v>130</v>
      </c>
      <c r="G1216" s="1" t="s">
        <v>14</v>
      </c>
      <c r="H1216" s="2">
        <v>0</v>
      </c>
      <c r="I1216" s="8">
        <v>1</v>
      </c>
      <c r="J1216" s="34" t="s">
        <v>4434</v>
      </c>
      <c r="K1216" s="1"/>
      <c r="L1216" s="31"/>
      <c r="M1216" s="2"/>
      <c r="N1216" s="19">
        <f t="shared" si="39"/>
        <v>0</v>
      </c>
      <c r="O1216" s="19">
        <f t="shared" si="40"/>
        <v>0</v>
      </c>
      <c r="P1216" s="1" t="s">
        <v>12</v>
      </c>
    </row>
    <row r="1217" spans="1:16" x14ac:dyDescent="0.25">
      <c r="A1217" s="32"/>
      <c r="B1217" s="32"/>
      <c r="C1217" s="32"/>
      <c r="D1217" s="32"/>
      <c r="E1217" s="32"/>
      <c r="F1217" s="20" t="s">
        <v>16</v>
      </c>
      <c r="G1217" s="1" t="s">
        <v>17</v>
      </c>
      <c r="H1217" s="2">
        <v>1.1000000000000001</v>
      </c>
      <c r="I1217" s="8">
        <v>1</v>
      </c>
      <c r="J1217" s="36"/>
      <c r="K1217" s="1"/>
      <c r="L1217" s="32"/>
      <c r="M1217" s="2"/>
      <c r="N1217" s="19">
        <f t="shared" si="39"/>
        <v>0</v>
      </c>
      <c r="O1217" s="19">
        <f t="shared" si="40"/>
        <v>0</v>
      </c>
      <c r="P1217" s="1" t="s">
        <v>66</v>
      </c>
    </row>
    <row r="1218" spans="1:16" x14ac:dyDescent="0.25">
      <c r="A1218" s="32"/>
      <c r="B1218" s="32"/>
      <c r="C1218" s="32"/>
      <c r="D1218" s="32"/>
      <c r="E1218" s="32"/>
      <c r="F1218" s="20" t="s">
        <v>16</v>
      </c>
      <c r="G1218" s="1" t="s">
        <v>14</v>
      </c>
      <c r="H1218" s="2">
        <v>0</v>
      </c>
      <c r="I1218" s="8">
        <v>0</v>
      </c>
      <c r="J1218" s="36"/>
      <c r="K1218" s="1"/>
      <c r="L1218" s="32"/>
      <c r="M1218" s="2"/>
      <c r="N1218" s="19">
        <f t="shared" si="39"/>
        <v>0</v>
      </c>
      <c r="O1218" s="19">
        <f t="shared" si="40"/>
        <v>0</v>
      </c>
      <c r="P1218" s="1" t="s">
        <v>10</v>
      </c>
    </row>
    <row r="1219" spans="1:16" x14ac:dyDescent="0.25">
      <c r="A1219" s="33"/>
      <c r="B1219" s="33"/>
      <c r="C1219" s="33"/>
      <c r="D1219" s="33"/>
      <c r="E1219" s="33"/>
      <c r="F1219" s="20" t="s">
        <v>16</v>
      </c>
      <c r="G1219" s="1" t="s">
        <v>135</v>
      </c>
      <c r="H1219" s="2">
        <v>0.1</v>
      </c>
      <c r="I1219" s="8">
        <v>1</v>
      </c>
      <c r="J1219" s="35"/>
      <c r="K1219" s="1"/>
      <c r="L1219" s="33"/>
      <c r="M1219" s="2"/>
      <c r="N1219" s="19">
        <f t="shared" si="39"/>
        <v>0</v>
      </c>
      <c r="O1219" s="19">
        <f t="shared" si="40"/>
        <v>0</v>
      </c>
      <c r="P1219" s="1" t="s">
        <v>12</v>
      </c>
    </row>
    <row r="1220" spans="1:16" x14ac:dyDescent="0.25">
      <c r="A1220" s="31" t="s">
        <v>160</v>
      </c>
      <c r="B1220" s="31" t="s">
        <v>2743</v>
      </c>
      <c r="C1220" s="31" t="s">
        <v>2744</v>
      </c>
      <c r="D1220" s="31" t="s">
        <v>2745</v>
      </c>
      <c r="E1220" s="31" t="s">
        <v>43</v>
      </c>
      <c r="F1220" s="20" t="s">
        <v>16</v>
      </c>
      <c r="G1220" s="1" t="s">
        <v>17</v>
      </c>
      <c r="H1220" s="2">
        <v>1.1000000000000001</v>
      </c>
      <c r="I1220" s="8">
        <v>3</v>
      </c>
      <c r="J1220" s="34" t="s">
        <v>4434</v>
      </c>
      <c r="K1220" s="1">
        <v>1005.36</v>
      </c>
      <c r="L1220" s="31"/>
      <c r="M1220" s="2"/>
      <c r="N1220" s="2">
        <f t="shared" si="39"/>
        <v>1005.36</v>
      </c>
      <c r="O1220" s="2">
        <f t="shared" si="40"/>
        <v>8.9764285714285723</v>
      </c>
      <c r="P1220" s="1" t="s">
        <v>34</v>
      </c>
    </row>
    <row r="1221" spans="1:16" x14ac:dyDescent="0.25">
      <c r="A1221" s="33"/>
      <c r="B1221" s="33"/>
      <c r="C1221" s="33"/>
      <c r="D1221" s="33"/>
      <c r="E1221" s="33"/>
      <c r="F1221" s="20" t="s">
        <v>16</v>
      </c>
      <c r="G1221" s="1" t="s">
        <v>14</v>
      </c>
      <c r="H1221" s="2">
        <v>0</v>
      </c>
      <c r="I1221" s="8">
        <v>1</v>
      </c>
      <c r="J1221" s="35"/>
      <c r="K1221" s="1"/>
      <c r="L1221" s="33"/>
      <c r="M1221" s="2"/>
      <c r="N1221" s="19">
        <f t="shared" si="39"/>
        <v>0</v>
      </c>
      <c r="O1221" s="19">
        <f t="shared" si="40"/>
        <v>0</v>
      </c>
      <c r="P1221" s="1" t="s">
        <v>12</v>
      </c>
    </row>
    <row r="1222" spans="1:16" x14ac:dyDescent="0.25">
      <c r="A1222" s="31" t="s">
        <v>160</v>
      </c>
      <c r="B1222" s="31" t="s">
        <v>2746</v>
      </c>
      <c r="C1222" s="31" t="s">
        <v>2747</v>
      </c>
      <c r="D1222" s="31" t="s">
        <v>2748</v>
      </c>
      <c r="E1222" s="31" t="s">
        <v>43</v>
      </c>
      <c r="F1222" s="20" t="s">
        <v>16</v>
      </c>
      <c r="G1222" s="1" t="s">
        <v>17</v>
      </c>
      <c r="H1222" s="2">
        <v>1.1000000000000001</v>
      </c>
      <c r="I1222" s="8">
        <v>4</v>
      </c>
      <c r="J1222" s="34" t="s">
        <v>4434</v>
      </c>
      <c r="K1222" s="1">
        <v>287.92</v>
      </c>
      <c r="L1222" s="20" t="s">
        <v>4187</v>
      </c>
      <c r="M1222" s="2">
        <v>84.563999999999993</v>
      </c>
      <c r="N1222" s="2">
        <f t="shared" si="39"/>
        <v>372.48400000000004</v>
      </c>
      <c r="O1222" s="2">
        <f t="shared" si="40"/>
        <v>3.3257500000000002</v>
      </c>
      <c r="P1222" s="1" t="s">
        <v>118</v>
      </c>
    </row>
    <row r="1223" spans="1:16" x14ac:dyDescent="0.25">
      <c r="A1223" s="33"/>
      <c r="B1223" s="33"/>
      <c r="C1223" s="33"/>
      <c r="D1223" s="33"/>
      <c r="E1223" s="33"/>
      <c r="F1223" s="20" t="s">
        <v>16</v>
      </c>
      <c r="G1223" s="1" t="s">
        <v>14</v>
      </c>
      <c r="H1223" s="2">
        <v>0</v>
      </c>
      <c r="I1223" s="8">
        <v>1</v>
      </c>
      <c r="J1223" s="35"/>
      <c r="K1223" s="1"/>
      <c r="L1223" s="20" t="s">
        <v>4276</v>
      </c>
      <c r="M1223" s="2">
        <v>39.671999999999997</v>
      </c>
      <c r="N1223" s="2">
        <f t="shared" si="39"/>
        <v>39.671999999999997</v>
      </c>
      <c r="O1223" s="2">
        <f t="shared" si="40"/>
        <v>0.3542142857142857</v>
      </c>
      <c r="P1223" s="1" t="s">
        <v>12</v>
      </c>
    </row>
    <row r="1224" spans="1:16" x14ac:dyDescent="0.25">
      <c r="A1224" s="31" t="s">
        <v>160</v>
      </c>
      <c r="B1224" s="31" t="s">
        <v>2749</v>
      </c>
      <c r="C1224" s="31" t="s">
        <v>2750</v>
      </c>
      <c r="D1224" s="31" t="s">
        <v>2751</v>
      </c>
      <c r="E1224" s="31" t="s">
        <v>43</v>
      </c>
      <c r="F1224" s="20" t="s">
        <v>130</v>
      </c>
      <c r="G1224" s="1" t="s">
        <v>14</v>
      </c>
      <c r="H1224" s="2">
        <v>0</v>
      </c>
      <c r="I1224" s="8">
        <v>1</v>
      </c>
      <c r="J1224" s="34" t="s">
        <v>4434</v>
      </c>
      <c r="K1224" s="1"/>
      <c r="L1224" s="31"/>
      <c r="M1224" s="2"/>
      <c r="N1224" s="19">
        <f t="shared" si="39"/>
        <v>0</v>
      </c>
      <c r="O1224" s="19">
        <f t="shared" si="40"/>
        <v>0</v>
      </c>
      <c r="P1224" s="1" t="s">
        <v>12</v>
      </c>
    </row>
    <row r="1225" spans="1:16" x14ac:dyDescent="0.25">
      <c r="A1225" s="32"/>
      <c r="B1225" s="32"/>
      <c r="C1225" s="32"/>
      <c r="D1225" s="32"/>
      <c r="E1225" s="32"/>
      <c r="F1225" s="20" t="s">
        <v>16</v>
      </c>
      <c r="G1225" s="1" t="s">
        <v>17</v>
      </c>
      <c r="H1225" s="2">
        <v>1.1000000000000001</v>
      </c>
      <c r="I1225" s="8">
        <v>2</v>
      </c>
      <c r="J1225" s="36"/>
      <c r="K1225" s="1">
        <v>625.4</v>
      </c>
      <c r="L1225" s="32"/>
      <c r="M1225" s="2"/>
      <c r="N1225" s="2">
        <f t="shared" si="39"/>
        <v>625.4</v>
      </c>
      <c r="O1225" s="2">
        <f t="shared" si="40"/>
        <v>5.5839285714285714</v>
      </c>
      <c r="P1225" s="1" t="s">
        <v>49</v>
      </c>
    </row>
    <row r="1226" spans="1:16" x14ac:dyDescent="0.25">
      <c r="A1226" s="32"/>
      <c r="B1226" s="32"/>
      <c r="C1226" s="32"/>
      <c r="D1226" s="32"/>
      <c r="E1226" s="32"/>
      <c r="F1226" s="20" t="s">
        <v>16</v>
      </c>
      <c r="G1226" s="1" t="s">
        <v>14</v>
      </c>
      <c r="H1226" s="2">
        <v>0</v>
      </c>
      <c r="I1226" s="8">
        <v>0</v>
      </c>
      <c r="J1226" s="36"/>
      <c r="K1226" s="1"/>
      <c r="L1226" s="32"/>
      <c r="M1226" s="2"/>
      <c r="N1226" s="19">
        <f t="shared" si="39"/>
        <v>0</v>
      </c>
      <c r="O1226" s="19">
        <f t="shared" si="40"/>
        <v>0</v>
      </c>
      <c r="P1226" s="1" t="s">
        <v>10</v>
      </c>
    </row>
    <row r="1227" spans="1:16" x14ac:dyDescent="0.25">
      <c r="A1227" s="33"/>
      <c r="B1227" s="33"/>
      <c r="C1227" s="33"/>
      <c r="D1227" s="33"/>
      <c r="E1227" s="33"/>
      <c r="F1227" s="20" t="s">
        <v>16</v>
      </c>
      <c r="G1227" s="1" t="s">
        <v>135</v>
      </c>
      <c r="H1227" s="2">
        <v>0.1</v>
      </c>
      <c r="I1227" s="8">
        <v>1</v>
      </c>
      <c r="J1227" s="35"/>
      <c r="K1227" s="1"/>
      <c r="L1227" s="33"/>
      <c r="M1227" s="2"/>
      <c r="N1227" s="19">
        <f t="shared" si="39"/>
        <v>0</v>
      </c>
      <c r="O1227" s="19">
        <f t="shared" si="40"/>
        <v>0</v>
      </c>
      <c r="P1227" s="1" t="s">
        <v>12</v>
      </c>
    </row>
    <row r="1228" spans="1:16" x14ac:dyDescent="0.25">
      <c r="A1228" s="31" t="s">
        <v>160</v>
      </c>
      <c r="B1228" s="31" t="s">
        <v>2752</v>
      </c>
      <c r="C1228" s="31" t="s">
        <v>2753</v>
      </c>
      <c r="D1228" s="31" t="s">
        <v>2754</v>
      </c>
      <c r="E1228" s="31" t="s">
        <v>43</v>
      </c>
      <c r="F1228" s="20" t="s">
        <v>130</v>
      </c>
      <c r="G1228" s="1" t="s">
        <v>14</v>
      </c>
      <c r="H1228" s="2">
        <v>0</v>
      </c>
      <c r="I1228" s="8">
        <v>1</v>
      </c>
      <c r="J1228" s="34" t="s">
        <v>4434</v>
      </c>
      <c r="K1228" s="1"/>
      <c r="L1228" s="31"/>
      <c r="M1228" s="2"/>
      <c r="N1228" s="19">
        <f t="shared" si="39"/>
        <v>0</v>
      </c>
      <c r="O1228" s="19">
        <f t="shared" si="40"/>
        <v>0</v>
      </c>
      <c r="P1228" s="1" t="s">
        <v>12</v>
      </c>
    </row>
    <row r="1229" spans="1:16" x14ac:dyDescent="0.25">
      <c r="A1229" s="32"/>
      <c r="B1229" s="32"/>
      <c r="C1229" s="32"/>
      <c r="D1229" s="32"/>
      <c r="E1229" s="32"/>
      <c r="F1229" s="20" t="s">
        <v>16</v>
      </c>
      <c r="G1229" s="1" t="s">
        <v>17</v>
      </c>
      <c r="H1229" s="2">
        <v>1.1000000000000001</v>
      </c>
      <c r="I1229" s="8">
        <v>2</v>
      </c>
      <c r="J1229" s="36"/>
      <c r="K1229" s="1">
        <v>1139.8800000000001</v>
      </c>
      <c r="L1229" s="32"/>
      <c r="M1229" s="2"/>
      <c r="N1229" s="2">
        <f t="shared" si="39"/>
        <v>1139.8800000000001</v>
      </c>
      <c r="O1229" s="2">
        <f t="shared" si="40"/>
        <v>10.1775</v>
      </c>
      <c r="P1229" s="1" t="s">
        <v>2755</v>
      </c>
    </row>
    <row r="1230" spans="1:16" x14ac:dyDescent="0.25">
      <c r="A1230" s="32"/>
      <c r="B1230" s="32"/>
      <c r="C1230" s="32"/>
      <c r="D1230" s="32"/>
      <c r="E1230" s="32"/>
      <c r="F1230" s="20" t="s">
        <v>16</v>
      </c>
      <c r="G1230" s="1" t="s">
        <v>14</v>
      </c>
      <c r="H1230" s="2">
        <v>0</v>
      </c>
      <c r="I1230" s="8">
        <v>1</v>
      </c>
      <c r="J1230" s="36"/>
      <c r="K1230" s="1"/>
      <c r="L1230" s="32"/>
      <c r="M1230" s="2"/>
      <c r="N1230" s="19">
        <f t="shared" si="39"/>
        <v>0</v>
      </c>
      <c r="O1230" s="19">
        <f t="shared" si="40"/>
        <v>0</v>
      </c>
      <c r="P1230" s="1" t="s">
        <v>12</v>
      </c>
    </row>
    <row r="1231" spans="1:16" x14ac:dyDescent="0.25">
      <c r="A1231" s="33"/>
      <c r="B1231" s="33"/>
      <c r="C1231" s="33"/>
      <c r="D1231" s="33"/>
      <c r="E1231" s="33"/>
      <c r="F1231" s="20" t="s">
        <v>16</v>
      </c>
      <c r="G1231" s="1" t="s">
        <v>135</v>
      </c>
      <c r="H1231" s="2">
        <v>0.1</v>
      </c>
      <c r="I1231" s="8">
        <v>1</v>
      </c>
      <c r="J1231" s="35"/>
      <c r="K1231" s="1"/>
      <c r="L1231" s="33"/>
      <c r="M1231" s="2"/>
      <c r="N1231" s="19">
        <f t="shared" si="39"/>
        <v>0</v>
      </c>
      <c r="O1231" s="19">
        <f t="shared" si="40"/>
        <v>0</v>
      </c>
      <c r="P1231" s="1" t="s">
        <v>12</v>
      </c>
    </row>
    <row r="1232" spans="1:16" x14ac:dyDescent="0.25">
      <c r="A1232" s="31" t="s">
        <v>160</v>
      </c>
      <c r="B1232" s="31" t="s">
        <v>2756</v>
      </c>
      <c r="C1232" s="31" t="s">
        <v>2757</v>
      </c>
      <c r="D1232" s="31" t="s">
        <v>2758</v>
      </c>
      <c r="E1232" s="31" t="s">
        <v>43</v>
      </c>
      <c r="F1232" s="20" t="s">
        <v>130</v>
      </c>
      <c r="G1232" s="1" t="s">
        <v>14</v>
      </c>
      <c r="H1232" s="2">
        <v>0</v>
      </c>
      <c r="I1232" s="8">
        <v>1</v>
      </c>
      <c r="J1232" s="34" t="s">
        <v>4434</v>
      </c>
      <c r="K1232" s="1"/>
      <c r="L1232" s="31"/>
      <c r="M1232" s="2"/>
      <c r="N1232" s="19">
        <f t="shared" si="39"/>
        <v>0</v>
      </c>
      <c r="O1232" s="19">
        <f t="shared" si="40"/>
        <v>0</v>
      </c>
      <c r="P1232" s="1" t="s">
        <v>12</v>
      </c>
    </row>
    <row r="1233" spans="1:16" x14ac:dyDescent="0.25">
      <c r="A1233" s="33"/>
      <c r="B1233" s="33"/>
      <c r="C1233" s="33"/>
      <c r="D1233" s="33"/>
      <c r="E1233" s="33"/>
      <c r="F1233" s="20" t="s">
        <v>16</v>
      </c>
      <c r="G1233" s="1" t="s">
        <v>17</v>
      </c>
      <c r="H1233" s="2">
        <v>1.1000000000000001</v>
      </c>
      <c r="I1233" s="8">
        <v>2</v>
      </c>
      <c r="J1233" s="35"/>
      <c r="K1233" s="1">
        <v>247.8</v>
      </c>
      <c r="L1233" s="33"/>
      <c r="M1233" s="2"/>
      <c r="N1233" s="2">
        <f t="shared" si="39"/>
        <v>247.8</v>
      </c>
      <c r="O1233" s="2">
        <f t="shared" si="40"/>
        <v>2.2124999999999999</v>
      </c>
      <c r="P1233" s="1" t="s">
        <v>116</v>
      </c>
    </row>
    <row r="1234" spans="1:16" x14ac:dyDescent="0.25">
      <c r="A1234" s="20" t="s">
        <v>160</v>
      </c>
      <c r="B1234" s="20" t="s">
        <v>2759</v>
      </c>
      <c r="C1234" s="20" t="s">
        <v>2760</v>
      </c>
      <c r="D1234" s="20" t="s">
        <v>2761</v>
      </c>
      <c r="E1234" s="20" t="s">
        <v>15</v>
      </c>
      <c r="F1234" s="20" t="s">
        <v>16</v>
      </c>
      <c r="G1234" s="1" t="s">
        <v>17</v>
      </c>
      <c r="H1234" s="2">
        <v>1.1000000000000001</v>
      </c>
      <c r="I1234" s="8">
        <v>2</v>
      </c>
      <c r="J1234" s="29"/>
      <c r="K1234" s="1"/>
      <c r="L1234" s="20" t="s">
        <v>4390</v>
      </c>
      <c r="M1234" s="2">
        <v>322.5</v>
      </c>
      <c r="N1234" s="2">
        <f t="shared" si="39"/>
        <v>322.5</v>
      </c>
      <c r="O1234" s="2">
        <f t="shared" si="40"/>
        <v>2.8794642857142856</v>
      </c>
      <c r="P1234" s="1" t="s">
        <v>22</v>
      </c>
    </row>
    <row r="1235" spans="1:16" x14ac:dyDescent="0.25">
      <c r="A1235" s="20" t="s">
        <v>160</v>
      </c>
      <c r="B1235" s="20" t="s">
        <v>2765</v>
      </c>
      <c r="C1235" s="20" t="s">
        <v>2766</v>
      </c>
      <c r="D1235" s="20" t="s">
        <v>2767</v>
      </c>
      <c r="E1235" s="20" t="s">
        <v>28</v>
      </c>
      <c r="F1235" s="20" t="s">
        <v>16</v>
      </c>
      <c r="G1235" s="1" t="s">
        <v>17</v>
      </c>
      <c r="H1235" s="2">
        <v>1.1000000000000001</v>
      </c>
      <c r="I1235" s="8">
        <v>1</v>
      </c>
      <c r="J1235" s="29" t="s">
        <v>4423</v>
      </c>
      <c r="K1235" s="1">
        <v>901.77</v>
      </c>
      <c r="L1235" s="20"/>
      <c r="M1235" s="2"/>
      <c r="N1235" s="2">
        <f t="shared" si="39"/>
        <v>901.77</v>
      </c>
      <c r="O1235" s="2">
        <f t="shared" si="40"/>
        <v>8.0515178571428567</v>
      </c>
      <c r="P1235" s="1" t="s">
        <v>104</v>
      </c>
    </row>
    <row r="1236" spans="1:16" x14ac:dyDescent="0.25">
      <c r="A1236" s="20" t="s">
        <v>160</v>
      </c>
      <c r="B1236" s="20" t="s">
        <v>2768</v>
      </c>
      <c r="C1236" s="20" t="s">
        <v>2769</v>
      </c>
      <c r="D1236" s="20" t="s">
        <v>2770</v>
      </c>
      <c r="E1236" s="20" t="s">
        <v>167</v>
      </c>
      <c r="F1236" s="20" t="s">
        <v>16</v>
      </c>
      <c r="G1236" s="1" t="s">
        <v>98</v>
      </c>
      <c r="H1236" s="2">
        <v>0.66</v>
      </c>
      <c r="I1236" s="8">
        <v>2</v>
      </c>
      <c r="J1236" s="29" t="s">
        <v>4434</v>
      </c>
      <c r="K1236" s="1"/>
      <c r="L1236" s="20"/>
      <c r="M1236" s="2"/>
      <c r="N1236" s="19">
        <f t="shared" si="39"/>
        <v>0</v>
      </c>
      <c r="O1236" s="19">
        <f t="shared" si="40"/>
        <v>0</v>
      </c>
      <c r="P1236" s="1" t="s">
        <v>47</v>
      </c>
    </row>
    <row r="1237" spans="1:16" x14ac:dyDescent="0.25">
      <c r="A1237" s="31" t="s">
        <v>160</v>
      </c>
      <c r="B1237" s="31" t="s">
        <v>2771</v>
      </c>
      <c r="C1237" s="31" t="s">
        <v>2772</v>
      </c>
      <c r="D1237" s="31" t="s">
        <v>2773</v>
      </c>
      <c r="E1237" s="31" t="s">
        <v>167</v>
      </c>
      <c r="F1237" s="20" t="s">
        <v>16</v>
      </c>
      <c r="G1237" s="1" t="s">
        <v>98</v>
      </c>
      <c r="H1237" s="2">
        <v>0.66</v>
      </c>
      <c r="I1237" s="8">
        <v>2</v>
      </c>
      <c r="J1237" s="34" t="s">
        <v>4434</v>
      </c>
      <c r="K1237" s="1"/>
      <c r="L1237" s="31"/>
      <c r="M1237" s="2"/>
      <c r="N1237" s="19">
        <f t="shared" si="39"/>
        <v>0</v>
      </c>
      <c r="O1237" s="19">
        <f t="shared" si="40"/>
        <v>0</v>
      </c>
      <c r="P1237" s="1" t="s">
        <v>47</v>
      </c>
    </row>
    <row r="1238" spans="1:16" x14ac:dyDescent="0.25">
      <c r="A1238" s="33"/>
      <c r="B1238" s="33"/>
      <c r="C1238" s="33"/>
      <c r="D1238" s="33"/>
      <c r="E1238" s="33"/>
      <c r="F1238" s="20" t="s">
        <v>16</v>
      </c>
      <c r="G1238" s="1" t="s">
        <v>14</v>
      </c>
      <c r="H1238" s="2">
        <v>0</v>
      </c>
      <c r="I1238" s="8">
        <v>1</v>
      </c>
      <c r="J1238" s="35"/>
      <c r="K1238" s="1"/>
      <c r="L1238" s="33"/>
      <c r="M1238" s="2"/>
      <c r="N1238" s="19">
        <f t="shared" si="39"/>
        <v>0</v>
      </c>
      <c r="O1238" s="19">
        <f t="shared" si="40"/>
        <v>0</v>
      </c>
      <c r="P1238" s="1" t="s">
        <v>12</v>
      </c>
    </row>
    <row r="1239" spans="1:16" x14ac:dyDescent="0.25">
      <c r="A1239" s="20" t="s">
        <v>160</v>
      </c>
      <c r="B1239" s="20" t="s">
        <v>2774</v>
      </c>
      <c r="C1239" s="20" t="s">
        <v>2775</v>
      </c>
      <c r="D1239" s="20" t="s">
        <v>2776</v>
      </c>
      <c r="E1239" s="20" t="s">
        <v>43</v>
      </c>
      <c r="F1239" s="20" t="s">
        <v>16</v>
      </c>
      <c r="G1239" s="1" t="s">
        <v>17</v>
      </c>
      <c r="H1239" s="2">
        <v>1.1000000000000001</v>
      </c>
      <c r="I1239" s="8">
        <v>3</v>
      </c>
      <c r="J1239" s="29" t="s">
        <v>4434</v>
      </c>
      <c r="K1239" s="1">
        <v>1567.04</v>
      </c>
      <c r="L1239" s="20" t="s">
        <v>4277</v>
      </c>
      <c r="M1239" s="2">
        <v>21</v>
      </c>
      <c r="N1239" s="2">
        <f t="shared" si="39"/>
        <v>1588.04</v>
      </c>
      <c r="O1239" s="2">
        <f t="shared" si="40"/>
        <v>14.178928571428571</v>
      </c>
      <c r="P1239" s="1" t="s">
        <v>34</v>
      </c>
    </row>
    <row r="1240" spans="1:16" x14ac:dyDescent="0.25">
      <c r="A1240" s="20" t="s">
        <v>160</v>
      </c>
      <c r="B1240" s="20" t="s">
        <v>2777</v>
      </c>
      <c r="C1240" s="20" t="s">
        <v>2778</v>
      </c>
      <c r="D1240" s="20" t="s">
        <v>2779</v>
      </c>
      <c r="E1240" s="20" t="s">
        <v>167</v>
      </c>
      <c r="F1240" s="20" t="s">
        <v>16</v>
      </c>
      <c r="G1240" s="1" t="s">
        <v>98</v>
      </c>
      <c r="H1240" s="2">
        <v>0.66</v>
      </c>
      <c r="I1240" s="8">
        <v>2</v>
      </c>
      <c r="J1240" s="29" t="s">
        <v>4434</v>
      </c>
      <c r="K1240" s="1"/>
      <c r="L1240" s="20"/>
      <c r="M1240" s="2"/>
      <c r="N1240" s="19">
        <f t="shared" si="39"/>
        <v>0</v>
      </c>
      <c r="O1240" s="19">
        <f t="shared" si="40"/>
        <v>0</v>
      </c>
      <c r="P1240" s="1" t="s">
        <v>47</v>
      </c>
    </row>
    <row r="1241" spans="1:16" x14ac:dyDescent="0.25">
      <c r="A1241" s="31" t="s">
        <v>160</v>
      </c>
      <c r="B1241" s="31" t="s">
        <v>2780</v>
      </c>
      <c r="C1241" s="31" t="s">
        <v>2781</v>
      </c>
      <c r="D1241" s="31" t="s">
        <v>2782</v>
      </c>
      <c r="E1241" s="31" t="s">
        <v>43</v>
      </c>
      <c r="F1241" s="20" t="s">
        <v>16</v>
      </c>
      <c r="G1241" s="1" t="s">
        <v>17</v>
      </c>
      <c r="H1241" s="2">
        <v>1.1000000000000001</v>
      </c>
      <c r="I1241" s="8">
        <v>4</v>
      </c>
      <c r="J1241" s="34" t="s">
        <v>4434</v>
      </c>
      <c r="K1241" s="1">
        <v>1031.32</v>
      </c>
      <c r="L1241" s="31"/>
      <c r="M1241" s="2"/>
      <c r="N1241" s="2">
        <f t="shared" si="39"/>
        <v>1031.32</v>
      </c>
      <c r="O1241" s="2">
        <f t="shared" si="40"/>
        <v>9.2082142857142859</v>
      </c>
      <c r="P1241" s="1" t="s">
        <v>118</v>
      </c>
    </row>
    <row r="1242" spans="1:16" x14ac:dyDescent="0.25">
      <c r="A1242" s="33"/>
      <c r="B1242" s="33"/>
      <c r="C1242" s="33"/>
      <c r="D1242" s="33"/>
      <c r="E1242" s="33"/>
      <c r="F1242" s="20" t="s">
        <v>16</v>
      </c>
      <c r="G1242" s="1" t="s">
        <v>14</v>
      </c>
      <c r="H1242" s="2">
        <v>0</v>
      </c>
      <c r="I1242" s="8">
        <v>1</v>
      </c>
      <c r="J1242" s="35"/>
      <c r="K1242" s="1"/>
      <c r="L1242" s="33"/>
      <c r="M1242" s="2"/>
      <c r="N1242" s="19">
        <f t="shared" si="39"/>
        <v>0</v>
      </c>
      <c r="O1242" s="19">
        <f t="shared" si="40"/>
        <v>0</v>
      </c>
      <c r="P1242" s="1" t="s">
        <v>12</v>
      </c>
    </row>
    <row r="1243" spans="1:16" x14ac:dyDescent="0.25">
      <c r="A1243" s="31" t="s">
        <v>160</v>
      </c>
      <c r="B1243" s="31" t="s">
        <v>2783</v>
      </c>
      <c r="C1243" s="31" t="s">
        <v>2784</v>
      </c>
      <c r="D1243" s="31" t="s">
        <v>2785</v>
      </c>
      <c r="E1243" s="31" t="s">
        <v>43</v>
      </c>
      <c r="F1243" s="20" t="s">
        <v>16</v>
      </c>
      <c r="G1243" s="1" t="s">
        <v>17</v>
      </c>
      <c r="H1243" s="2">
        <v>1.1000000000000001</v>
      </c>
      <c r="I1243" s="8">
        <v>6</v>
      </c>
      <c r="J1243" s="34" t="s">
        <v>4434</v>
      </c>
      <c r="K1243" s="1">
        <v>1333.4</v>
      </c>
      <c r="L1243" s="31"/>
      <c r="M1243" s="2"/>
      <c r="N1243" s="2">
        <f t="shared" si="39"/>
        <v>1333.4</v>
      </c>
      <c r="O1243" s="2">
        <f t="shared" si="40"/>
        <v>11.905357142857143</v>
      </c>
      <c r="P1243" s="1" t="s">
        <v>154</v>
      </c>
    </row>
    <row r="1244" spans="1:16" x14ac:dyDescent="0.25">
      <c r="A1244" s="33"/>
      <c r="B1244" s="33"/>
      <c r="C1244" s="33"/>
      <c r="D1244" s="33"/>
      <c r="E1244" s="33"/>
      <c r="F1244" s="20" t="s">
        <v>16</v>
      </c>
      <c r="G1244" s="1" t="s">
        <v>14</v>
      </c>
      <c r="H1244" s="2">
        <v>0</v>
      </c>
      <c r="I1244" s="8">
        <v>1</v>
      </c>
      <c r="J1244" s="35"/>
      <c r="K1244" s="1"/>
      <c r="L1244" s="33"/>
      <c r="M1244" s="2"/>
      <c r="N1244" s="19">
        <f t="shared" si="39"/>
        <v>0</v>
      </c>
      <c r="O1244" s="19">
        <f t="shared" si="40"/>
        <v>0</v>
      </c>
      <c r="P1244" s="1" t="s">
        <v>12</v>
      </c>
    </row>
    <row r="1245" spans="1:16" x14ac:dyDescent="0.25">
      <c r="A1245" s="20" t="s">
        <v>160</v>
      </c>
      <c r="B1245" s="20" t="s">
        <v>2786</v>
      </c>
      <c r="C1245" s="20" t="s">
        <v>2787</v>
      </c>
      <c r="D1245" s="20" t="s">
        <v>2788</v>
      </c>
      <c r="E1245" s="20" t="s">
        <v>167</v>
      </c>
      <c r="F1245" s="20" t="s">
        <v>16</v>
      </c>
      <c r="G1245" s="1" t="s">
        <v>98</v>
      </c>
      <c r="H1245" s="2">
        <v>0.66</v>
      </c>
      <c r="I1245" s="8">
        <v>2</v>
      </c>
      <c r="J1245" s="29" t="s">
        <v>4434</v>
      </c>
      <c r="K1245" s="1"/>
      <c r="L1245" s="20"/>
      <c r="M1245" s="2"/>
      <c r="N1245" s="19">
        <f t="shared" si="39"/>
        <v>0</v>
      </c>
      <c r="O1245" s="19">
        <f t="shared" si="40"/>
        <v>0</v>
      </c>
      <c r="P1245" s="1" t="s">
        <v>47</v>
      </c>
    </row>
    <row r="1246" spans="1:16" x14ac:dyDescent="0.25">
      <c r="A1246" s="31" t="s">
        <v>160</v>
      </c>
      <c r="B1246" s="31" t="s">
        <v>2789</v>
      </c>
      <c r="C1246" s="31" t="s">
        <v>2790</v>
      </c>
      <c r="D1246" s="31" t="s">
        <v>2791</v>
      </c>
      <c r="E1246" s="31" t="s">
        <v>43</v>
      </c>
      <c r="F1246" s="20" t="s">
        <v>16</v>
      </c>
      <c r="G1246" s="1" t="s">
        <v>17</v>
      </c>
      <c r="H1246" s="2">
        <v>1.1000000000000001</v>
      </c>
      <c r="I1246" s="8">
        <v>6</v>
      </c>
      <c r="J1246" s="34" t="s">
        <v>4434</v>
      </c>
      <c r="K1246" s="1">
        <v>2638.48</v>
      </c>
      <c r="L1246" s="31"/>
      <c r="M1246" s="2"/>
      <c r="N1246" s="2">
        <f t="shared" si="39"/>
        <v>2638.48</v>
      </c>
      <c r="O1246" s="2">
        <f t="shared" si="40"/>
        <v>23.557857142857141</v>
      </c>
      <c r="P1246" s="1" t="s">
        <v>154</v>
      </c>
    </row>
    <row r="1247" spans="1:16" x14ac:dyDescent="0.25">
      <c r="A1247" s="33"/>
      <c r="B1247" s="33"/>
      <c r="C1247" s="33"/>
      <c r="D1247" s="33"/>
      <c r="E1247" s="33"/>
      <c r="F1247" s="20" t="s">
        <v>16</v>
      </c>
      <c r="G1247" s="1" t="s">
        <v>14</v>
      </c>
      <c r="H1247" s="2">
        <v>0</v>
      </c>
      <c r="I1247" s="8">
        <v>1</v>
      </c>
      <c r="J1247" s="35"/>
      <c r="K1247" s="1"/>
      <c r="L1247" s="33"/>
      <c r="M1247" s="2"/>
      <c r="N1247" s="19">
        <f t="shared" si="39"/>
        <v>0</v>
      </c>
      <c r="O1247" s="19">
        <f t="shared" si="40"/>
        <v>0</v>
      </c>
      <c r="P1247" s="1" t="s">
        <v>12</v>
      </c>
    </row>
    <row r="1248" spans="1:16" x14ac:dyDescent="0.25">
      <c r="A1248" s="31" t="s">
        <v>160</v>
      </c>
      <c r="B1248" s="31" t="s">
        <v>2792</v>
      </c>
      <c r="C1248" s="31" t="s">
        <v>2793</v>
      </c>
      <c r="D1248" s="31" t="s">
        <v>2794</v>
      </c>
      <c r="E1248" s="31" t="s">
        <v>43</v>
      </c>
      <c r="F1248" s="20" t="s">
        <v>130</v>
      </c>
      <c r="G1248" s="1" t="s">
        <v>14</v>
      </c>
      <c r="H1248" s="2">
        <v>0</v>
      </c>
      <c r="I1248" s="8">
        <v>1</v>
      </c>
      <c r="J1248" s="34" t="s">
        <v>4434</v>
      </c>
      <c r="K1248" s="1"/>
      <c r="L1248" s="20" t="s">
        <v>4278</v>
      </c>
      <c r="M1248" s="2">
        <v>42.984000000000002</v>
      </c>
      <c r="N1248" s="2">
        <f t="shared" si="39"/>
        <v>42.984000000000002</v>
      </c>
      <c r="O1248" s="2">
        <f t="shared" si="40"/>
        <v>0.38378571428571429</v>
      </c>
      <c r="P1248" s="1" t="s">
        <v>12</v>
      </c>
    </row>
    <row r="1249" spans="1:16" x14ac:dyDescent="0.25">
      <c r="A1249" s="32"/>
      <c r="B1249" s="32"/>
      <c r="C1249" s="32"/>
      <c r="D1249" s="32"/>
      <c r="E1249" s="32"/>
      <c r="F1249" s="20" t="s">
        <v>16</v>
      </c>
      <c r="G1249" s="1" t="s">
        <v>17</v>
      </c>
      <c r="H1249" s="2">
        <v>1.1000000000000001</v>
      </c>
      <c r="I1249" s="8">
        <v>6</v>
      </c>
      <c r="J1249" s="36"/>
      <c r="K1249" s="1">
        <v>1951.72</v>
      </c>
      <c r="L1249" s="31"/>
      <c r="M1249" s="2"/>
      <c r="N1249" s="2">
        <f t="shared" si="39"/>
        <v>1951.72</v>
      </c>
      <c r="O1249" s="2">
        <f t="shared" si="40"/>
        <v>17.426071428571429</v>
      </c>
      <c r="P1249" s="1" t="s">
        <v>154</v>
      </c>
    </row>
    <row r="1250" spans="1:16" x14ac:dyDescent="0.25">
      <c r="A1250" s="32"/>
      <c r="B1250" s="32"/>
      <c r="C1250" s="32"/>
      <c r="D1250" s="32"/>
      <c r="E1250" s="32"/>
      <c r="F1250" s="20" t="s">
        <v>16</v>
      </c>
      <c r="G1250" s="1" t="s">
        <v>14</v>
      </c>
      <c r="H1250" s="2">
        <v>0</v>
      </c>
      <c r="I1250" s="8">
        <v>1</v>
      </c>
      <c r="J1250" s="36"/>
      <c r="K1250" s="1"/>
      <c r="L1250" s="32"/>
      <c r="M1250" s="2"/>
      <c r="N1250" s="19">
        <f t="shared" si="39"/>
        <v>0</v>
      </c>
      <c r="O1250" s="19">
        <f t="shared" si="40"/>
        <v>0</v>
      </c>
      <c r="P1250" s="1" t="s">
        <v>24</v>
      </c>
    </row>
    <row r="1251" spans="1:16" x14ac:dyDescent="0.25">
      <c r="A1251" s="33"/>
      <c r="B1251" s="33"/>
      <c r="C1251" s="33"/>
      <c r="D1251" s="33"/>
      <c r="E1251" s="33"/>
      <c r="F1251" s="20" t="s">
        <v>16</v>
      </c>
      <c r="G1251" s="1" t="s">
        <v>135</v>
      </c>
      <c r="H1251" s="2">
        <v>0.1</v>
      </c>
      <c r="I1251" s="8">
        <v>1</v>
      </c>
      <c r="J1251" s="35"/>
      <c r="K1251" s="1"/>
      <c r="L1251" s="33"/>
      <c r="M1251" s="2"/>
      <c r="N1251" s="19">
        <f t="shared" si="39"/>
        <v>0</v>
      </c>
      <c r="O1251" s="19">
        <f t="shared" si="40"/>
        <v>0</v>
      </c>
      <c r="P1251" s="1" t="s">
        <v>12</v>
      </c>
    </row>
    <row r="1252" spans="1:16" x14ac:dyDescent="0.25">
      <c r="A1252" s="31" t="s">
        <v>160</v>
      </c>
      <c r="B1252" s="31" t="s">
        <v>2795</v>
      </c>
      <c r="C1252" s="31" t="s">
        <v>2796</v>
      </c>
      <c r="D1252" s="31" t="s">
        <v>2797</v>
      </c>
      <c r="E1252" s="31" t="s">
        <v>43</v>
      </c>
      <c r="F1252" s="20" t="s">
        <v>16</v>
      </c>
      <c r="G1252" s="1" t="s">
        <v>17</v>
      </c>
      <c r="H1252" s="2">
        <v>1.1000000000000001</v>
      </c>
      <c r="I1252" s="8">
        <v>1</v>
      </c>
      <c r="J1252" s="34" t="s">
        <v>4434</v>
      </c>
      <c r="K1252" s="1">
        <v>73.16</v>
      </c>
      <c r="L1252" s="31"/>
      <c r="M1252" s="2"/>
      <c r="N1252" s="2">
        <f t="shared" si="39"/>
        <v>73.16</v>
      </c>
      <c r="O1252" s="2">
        <f t="shared" si="40"/>
        <v>0.65321428571428564</v>
      </c>
      <c r="P1252" s="1" t="s">
        <v>67</v>
      </c>
    </row>
    <row r="1253" spans="1:16" x14ac:dyDescent="0.25">
      <c r="A1253" s="33"/>
      <c r="B1253" s="33"/>
      <c r="C1253" s="33"/>
      <c r="D1253" s="33"/>
      <c r="E1253" s="33"/>
      <c r="F1253" s="20" t="s">
        <v>16</v>
      </c>
      <c r="G1253" s="1" t="s">
        <v>14</v>
      </c>
      <c r="H1253" s="2">
        <v>0</v>
      </c>
      <c r="I1253" s="8">
        <v>1</v>
      </c>
      <c r="J1253" s="35"/>
      <c r="K1253" s="1"/>
      <c r="L1253" s="33"/>
      <c r="M1253" s="2"/>
      <c r="N1253" s="19">
        <f t="shared" si="39"/>
        <v>0</v>
      </c>
      <c r="O1253" s="19">
        <f t="shared" si="40"/>
        <v>0</v>
      </c>
      <c r="P1253" s="1" t="s">
        <v>12</v>
      </c>
    </row>
    <row r="1254" spans="1:16" x14ac:dyDescent="0.25">
      <c r="A1254" s="20" t="s">
        <v>160</v>
      </c>
      <c r="B1254" s="20" t="s">
        <v>2798</v>
      </c>
      <c r="C1254" s="20" t="s">
        <v>2799</v>
      </c>
      <c r="D1254" s="20" t="s">
        <v>2800</v>
      </c>
      <c r="E1254" s="20" t="s">
        <v>15</v>
      </c>
      <c r="F1254" s="20" t="s">
        <v>16</v>
      </c>
      <c r="G1254" s="1" t="s">
        <v>17</v>
      </c>
      <c r="H1254" s="2">
        <v>1.1000000000000001</v>
      </c>
      <c r="I1254" s="8">
        <v>3</v>
      </c>
      <c r="J1254" s="29"/>
      <c r="K1254" s="1"/>
      <c r="L1254" s="20" t="s">
        <v>4664</v>
      </c>
      <c r="M1254" s="2">
        <v>46.5</v>
      </c>
      <c r="N1254" s="2">
        <f t="shared" si="39"/>
        <v>46.5</v>
      </c>
      <c r="O1254" s="2">
        <f t="shared" si="40"/>
        <v>0.41517857142857145</v>
      </c>
      <c r="P1254" s="1" t="s">
        <v>85</v>
      </c>
    </row>
    <row r="1255" spans="1:16" x14ac:dyDescent="0.25">
      <c r="A1255" s="20" t="s">
        <v>160</v>
      </c>
      <c r="B1255" s="20" t="s">
        <v>2801</v>
      </c>
      <c r="C1255" s="20" t="s">
        <v>2802</v>
      </c>
      <c r="D1255" s="20" t="s">
        <v>2803</v>
      </c>
      <c r="E1255" s="20" t="s">
        <v>167</v>
      </c>
      <c r="F1255" s="20" t="s">
        <v>16</v>
      </c>
      <c r="G1255" s="1" t="s">
        <v>14</v>
      </c>
      <c r="H1255" s="2">
        <v>0</v>
      </c>
      <c r="I1255" s="8">
        <v>0</v>
      </c>
      <c r="J1255" s="29" t="s">
        <v>4434</v>
      </c>
      <c r="K1255" s="1"/>
      <c r="L1255" s="20"/>
      <c r="M1255" s="2"/>
      <c r="N1255" s="19">
        <f t="shared" si="39"/>
        <v>0</v>
      </c>
      <c r="O1255" s="19">
        <f t="shared" si="40"/>
        <v>0</v>
      </c>
      <c r="P1255" s="1" t="s">
        <v>10</v>
      </c>
    </row>
    <row r="1256" spans="1:16" x14ac:dyDescent="0.25">
      <c r="A1256" s="20" t="s">
        <v>160</v>
      </c>
      <c r="B1256" s="20" t="s">
        <v>2804</v>
      </c>
      <c r="C1256" s="20" t="s">
        <v>2805</v>
      </c>
      <c r="D1256" s="20" t="s">
        <v>2806</v>
      </c>
      <c r="E1256" s="20" t="s">
        <v>15</v>
      </c>
      <c r="F1256" s="20" t="s">
        <v>16</v>
      </c>
      <c r="G1256" s="1" t="s">
        <v>17</v>
      </c>
      <c r="H1256" s="2">
        <v>1.1000000000000001</v>
      </c>
      <c r="I1256" s="8">
        <v>1</v>
      </c>
      <c r="J1256" s="29"/>
      <c r="K1256" s="1"/>
      <c r="L1256" s="20" t="s">
        <v>4327</v>
      </c>
      <c r="M1256" s="2">
        <v>265.09199999999998</v>
      </c>
      <c r="N1256" s="2">
        <f t="shared" si="39"/>
        <v>265.09199999999998</v>
      </c>
      <c r="O1256" s="2">
        <f t="shared" si="40"/>
        <v>2.3668928571428571</v>
      </c>
      <c r="P1256" s="1" t="s">
        <v>38</v>
      </c>
    </row>
    <row r="1257" spans="1:16" x14ac:dyDescent="0.25">
      <c r="A1257" s="20" t="s">
        <v>160</v>
      </c>
      <c r="B1257" s="20" t="s">
        <v>2807</v>
      </c>
      <c r="C1257" s="20" t="s">
        <v>2808</v>
      </c>
      <c r="D1257" s="20" t="s">
        <v>2809</v>
      </c>
      <c r="E1257" s="20" t="s">
        <v>15</v>
      </c>
      <c r="F1257" s="20" t="s">
        <v>16</v>
      </c>
      <c r="G1257" s="1" t="s">
        <v>17</v>
      </c>
      <c r="H1257" s="2">
        <v>1.1000000000000001</v>
      </c>
      <c r="I1257" s="8">
        <v>2</v>
      </c>
      <c r="J1257" s="29"/>
      <c r="K1257" s="1"/>
      <c r="L1257" s="20" t="s">
        <v>4665</v>
      </c>
      <c r="M1257" s="2">
        <v>18</v>
      </c>
      <c r="N1257" s="2">
        <f t="shared" si="39"/>
        <v>18</v>
      </c>
      <c r="O1257" s="2">
        <f t="shared" si="40"/>
        <v>0.16071428571428573</v>
      </c>
      <c r="P1257" s="1" t="s">
        <v>22</v>
      </c>
    </row>
    <row r="1258" spans="1:16" x14ac:dyDescent="0.25">
      <c r="A1258" s="31" t="s">
        <v>160</v>
      </c>
      <c r="B1258" s="31" t="s">
        <v>2810</v>
      </c>
      <c r="C1258" s="31" t="s">
        <v>2811</v>
      </c>
      <c r="D1258" s="31" t="s">
        <v>2812</v>
      </c>
      <c r="E1258" s="31" t="s">
        <v>43</v>
      </c>
      <c r="F1258" s="20" t="s">
        <v>16</v>
      </c>
      <c r="G1258" s="1" t="s">
        <v>17</v>
      </c>
      <c r="H1258" s="2">
        <v>1.1000000000000001</v>
      </c>
      <c r="I1258" s="8">
        <v>4</v>
      </c>
      <c r="J1258" s="34" t="s">
        <v>4434</v>
      </c>
      <c r="K1258" s="1">
        <v>1753.48</v>
      </c>
      <c r="L1258" s="31"/>
      <c r="M1258" s="2"/>
      <c r="N1258" s="2">
        <f t="shared" si="39"/>
        <v>1753.48</v>
      </c>
      <c r="O1258" s="2">
        <f t="shared" si="40"/>
        <v>15.656071428571428</v>
      </c>
      <c r="P1258" s="1" t="s">
        <v>118</v>
      </c>
    </row>
    <row r="1259" spans="1:16" x14ac:dyDescent="0.25">
      <c r="A1259" s="33"/>
      <c r="B1259" s="33"/>
      <c r="C1259" s="33"/>
      <c r="D1259" s="33"/>
      <c r="E1259" s="33"/>
      <c r="F1259" s="20" t="s">
        <v>16</v>
      </c>
      <c r="G1259" s="1" t="s">
        <v>14</v>
      </c>
      <c r="H1259" s="2">
        <v>0</v>
      </c>
      <c r="I1259" s="8">
        <v>1</v>
      </c>
      <c r="J1259" s="35"/>
      <c r="K1259" s="1"/>
      <c r="L1259" s="33"/>
      <c r="M1259" s="2"/>
      <c r="N1259" s="19">
        <f t="shared" si="39"/>
        <v>0</v>
      </c>
      <c r="O1259" s="19">
        <f t="shared" si="40"/>
        <v>0</v>
      </c>
      <c r="P1259" s="1" t="s">
        <v>12</v>
      </c>
    </row>
    <row r="1260" spans="1:16" x14ac:dyDescent="0.25">
      <c r="A1260" s="31" t="s">
        <v>160</v>
      </c>
      <c r="B1260" s="31" t="s">
        <v>2813</v>
      </c>
      <c r="C1260" s="31" t="s">
        <v>2814</v>
      </c>
      <c r="D1260" s="31" t="s">
        <v>2815</v>
      </c>
      <c r="E1260" s="31" t="s">
        <v>28</v>
      </c>
      <c r="F1260" s="20" t="s">
        <v>16</v>
      </c>
      <c r="G1260" s="1" t="s">
        <v>17</v>
      </c>
      <c r="H1260" s="2">
        <v>1.1000000000000001</v>
      </c>
      <c r="I1260" s="8">
        <v>2</v>
      </c>
      <c r="J1260" s="34" t="s">
        <v>4423</v>
      </c>
      <c r="K1260" s="1">
        <v>901.77</v>
      </c>
      <c r="L1260" s="31"/>
      <c r="M1260" s="2"/>
      <c r="N1260" s="2">
        <f t="shared" si="39"/>
        <v>901.77</v>
      </c>
      <c r="O1260" s="2">
        <f t="shared" si="40"/>
        <v>8.0515178571428567</v>
      </c>
      <c r="P1260" s="1" t="s">
        <v>116</v>
      </c>
    </row>
    <row r="1261" spans="1:16" x14ac:dyDescent="0.25">
      <c r="A1261" s="33"/>
      <c r="B1261" s="33"/>
      <c r="C1261" s="33"/>
      <c r="D1261" s="33"/>
      <c r="E1261" s="33"/>
      <c r="F1261" s="20" t="s">
        <v>16</v>
      </c>
      <c r="G1261" s="1" t="s">
        <v>14</v>
      </c>
      <c r="H1261" s="2">
        <v>0</v>
      </c>
      <c r="I1261" s="8">
        <v>1</v>
      </c>
      <c r="J1261" s="35"/>
      <c r="K1261" s="1"/>
      <c r="L1261" s="33"/>
      <c r="M1261" s="2"/>
      <c r="N1261" s="19">
        <f t="shared" ref="N1261:N1324" si="41">K1261+M1261</f>
        <v>0</v>
      </c>
      <c r="O1261" s="19">
        <f t="shared" ref="O1261:O1324" si="42">N1261/112</f>
        <v>0</v>
      </c>
      <c r="P1261" s="1" t="s">
        <v>12</v>
      </c>
    </row>
    <row r="1262" spans="1:16" x14ac:dyDescent="0.25">
      <c r="A1262" s="20" t="s">
        <v>160</v>
      </c>
      <c r="B1262" s="20" t="s">
        <v>2816</v>
      </c>
      <c r="C1262" s="20" t="s">
        <v>2817</v>
      </c>
      <c r="D1262" s="20" t="s">
        <v>2818</v>
      </c>
      <c r="E1262" s="20" t="s">
        <v>28</v>
      </c>
      <c r="F1262" s="20" t="s">
        <v>16</v>
      </c>
      <c r="G1262" s="1" t="s">
        <v>17</v>
      </c>
      <c r="H1262" s="2">
        <v>1.1000000000000001</v>
      </c>
      <c r="I1262" s="8">
        <v>3</v>
      </c>
      <c r="J1262" s="29" t="s">
        <v>4423</v>
      </c>
      <c r="K1262" s="1">
        <v>901.77</v>
      </c>
      <c r="L1262" s="20"/>
      <c r="M1262" s="2"/>
      <c r="N1262" s="2">
        <f t="shared" si="41"/>
        <v>901.77</v>
      </c>
      <c r="O1262" s="2">
        <f t="shared" si="42"/>
        <v>8.0515178571428567</v>
      </c>
      <c r="P1262" s="1" t="s">
        <v>34</v>
      </c>
    </row>
    <row r="1263" spans="1:16" x14ac:dyDescent="0.25">
      <c r="A1263" s="20" t="s">
        <v>160</v>
      </c>
      <c r="B1263" s="20" t="s">
        <v>2819</v>
      </c>
      <c r="C1263" s="20" t="s">
        <v>2820</v>
      </c>
      <c r="D1263" s="20" t="s">
        <v>2821</v>
      </c>
      <c r="E1263" s="20" t="s">
        <v>15</v>
      </c>
      <c r="F1263" s="20" t="s">
        <v>16</v>
      </c>
      <c r="G1263" s="1" t="s">
        <v>17</v>
      </c>
      <c r="H1263" s="2">
        <v>1.1000000000000001</v>
      </c>
      <c r="I1263" s="8">
        <v>2</v>
      </c>
      <c r="J1263" s="29"/>
      <c r="K1263" s="1"/>
      <c r="L1263" s="20" t="s">
        <v>4624</v>
      </c>
      <c r="M1263" s="2">
        <v>0</v>
      </c>
      <c r="N1263" s="19">
        <f t="shared" si="41"/>
        <v>0</v>
      </c>
      <c r="O1263" s="19">
        <f t="shared" si="42"/>
        <v>0</v>
      </c>
      <c r="P1263" s="1" t="s">
        <v>22</v>
      </c>
    </row>
    <row r="1264" spans="1:16" x14ac:dyDescent="0.25">
      <c r="A1264" s="31" t="s">
        <v>160</v>
      </c>
      <c r="B1264" s="31" t="s">
        <v>2822</v>
      </c>
      <c r="C1264" s="31" t="s">
        <v>2823</v>
      </c>
      <c r="D1264" s="31" t="s">
        <v>2824</v>
      </c>
      <c r="E1264" s="31" t="s">
        <v>43</v>
      </c>
      <c r="F1264" s="20" t="s">
        <v>130</v>
      </c>
      <c r="G1264" s="1" t="s">
        <v>14</v>
      </c>
      <c r="H1264" s="2">
        <v>0</v>
      </c>
      <c r="I1264" s="8">
        <v>1</v>
      </c>
      <c r="J1264" s="34" t="s">
        <v>4434</v>
      </c>
      <c r="K1264" s="1"/>
      <c r="L1264" s="20" t="s">
        <v>4279</v>
      </c>
      <c r="M1264" s="2">
        <v>15.888</v>
      </c>
      <c r="N1264" s="2">
        <f t="shared" si="41"/>
        <v>15.888</v>
      </c>
      <c r="O1264" s="2">
        <f t="shared" si="42"/>
        <v>0.14185714285714285</v>
      </c>
      <c r="P1264" s="1" t="s">
        <v>12</v>
      </c>
    </row>
    <row r="1265" spans="1:16" x14ac:dyDescent="0.25">
      <c r="A1265" s="32"/>
      <c r="B1265" s="32"/>
      <c r="C1265" s="32"/>
      <c r="D1265" s="32"/>
      <c r="E1265" s="32"/>
      <c r="F1265" s="20" t="s">
        <v>16</v>
      </c>
      <c r="G1265" s="1" t="s">
        <v>17</v>
      </c>
      <c r="H1265" s="2">
        <v>1.1000000000000001</v>
      </c>
      <c r="I1265" s="8">
        <v>4</v>
      </c>
      <c r="J1265" s="36"/>
      <c r="K1265" s="1">
        <v>413</v>
      </c>
      <c r="L1265" s="20" t="s">
        <v>4280</v>
      </c>
      <c r="M1265" s="2">
        <v>4.5</v>
      </c>
      <c r="N1265" s="2">
        <f t="shared" si="41"/>
        <v>417.5</v>
      </c>
      <c r="O1265" s="2">
        <f t="shared" si="42"/>
        <v>3.7276785714285716</v>
      </c>
      <c r="P1265" s="1" t="s">
        <v>118</v>
      </c>
    </row>
    <row r="1266" spans="1:16" x14ac:dyDescent="0.25">
      <c r="A1266" s="33"/>
      <c r="B1266" s="33"/>
      <c r="C1266" s="33"/>
      <c r="D1266" s="33"/>
      <c r="E1266" s="33"/>
      <c r="F1266" s="20" t="s">
        <v>16</v>
      </c>
      <c r="G1266" s="1" t="s">
        <v>135</v>
      </c>
      <c r="H1266" s="2">
        <v>0.1</v>
      </c>
      <c r="I1266" s="8">
        <v>1</v>
      </c>
      <c r="J1266" s="35"/>
      <c r="K1266" s="1"/>
      <c r="L1266" s="20"/>
      <c r="M1266" s="2"/>
      <c r="N1266" s="19">
        <f t="shared" si="41"/>
        <v>0</v>
      </c>
      <c r="O1266" s="19">
        <f t="shared" si="42"/>
        <v>0</v>
      </c>
      <c r="P1266" s="1" t="s">
        <v>12</v>
      </c>
    </row>
    <row r="1267" spans="1:16" x14ac:dyDescent="0.25">
      <c r="A1267" s="31" t="s">
        <v>160</v>
      </c>
      <c r="B1267" s="31" t="s">
        <v>2825</v>
      </c>
      <c r="C1267" s="31" t="s">
        <v>2826</v>
      </c>
      <c r="D1267" s="31" t="s">
        <v>2827</v>
      </c>
      <c r="E1267" s="31" t="s">
        <v>15</v>
      </c>
      <c r="F1267" s="20" t="s">
        <v>130</v>
      </c>
      <c r="G1267" s="1" t="s">
        <v>14</v>
      </c>
      <c r="H1267" s="2">
        <v>0</v>
      </c>
      <c r="I1267" s="8">
        <v>1</v>
      </c>
      <c r="J1267" s="34"/>
      <c r="K1267" s="1"/>
      <c r="L1267" s="31" t="s">
        <v>4434</v>
      </c>
      <c r="M1267" s="2">
        <v>0</v>
      </c>
      <c r="N1267" s="19">
        <f t="shared" si="41"/>
        <v>0</v>
      </c>
      <c r="O1267" s="19">
        <f t="shared" si="42"/>
        <v>0</v>
      </c>
      <c r="P1267" s="1" t="s">
        <v>12</v>
      </c>
    </row>
    <row r="1268" spans="1:16" x14ac:dyDescent="0.25">
      <c r="A1268" s="32"/>
      <c r="B1268" s="32"/>
      <c r="C1268" s="32"/>
      <c r="D1268" s="32"/>
      <c r="E1268" s="32"/>
      <c r="F1268" s="20" t="s">
        <v>16</v>
      </c>
      <c r="G1268" s="1" t="s">
        <v>17</v>
      </c>
      <c r="H1268" s="2">
        <v>1.1000000000000001</v>
      </c>
      <c r="I1268" s="8">
        <v>5</v>
      </c>
      <c r="J1268" s="36"/>
      <c r="K1268" s="1"/>
      <c r="L1268" s="32"/>
      <c r="M1268" s="2">
        <v>39306.815999999999</v>
      </c>
      <c r="N1268" s="2">
        <f t="shared" si="41"/>
        <v>39306.815999999999</v>
      </c>
      <c r="O1268" s="2">
        <f t="shared" si="42"/>
        <v>350.95371428571428</v>
      </c>
      <c r="P1268" s="1" t="s">
        <v>153</v>
      </c>
    </row>
    <row r="1269" spans="1:16" x14ac:dyDescent="0.25">
      <c r="A1269" s="32"/>
      <c r="B1269" s="32"/>
      <c r="C1269" s="32"/>
      <c r="D1269" s="32"/>
      <c r="E1269" s="32"/>
      <c r="F1269" s="20" t="s">
        <v>16</v>
      </c>
      <c r="G1269" s="1" t="s">
        <v>14</v>
      </c>
      <c r="H1269" s="2">
        <v>0</v>
      </c>
      <c r="I1269" s="8">
        <v>1</v>
      </c>
      <c r="J1269" s="36"/>
      <c r="K1269" s="1"/>
      <c r="L1269" s="32"/>
      <c r="M1269" s="2">
        <v>0</v>
      </c>
      <c r="N1269" s="19">
        <f t="shared" si="41"/>
        <v>0</v>
      </c>
      <c r="O1269" s="19">
        <f t="shared" si="42"/>
        <v>0</v>
      </c>
      <c r="P1269" s="1" t="s">
        <v>12</v>
      </c>
    </row>
    <row r="1270" spans="1:16" x14ac:dyDescent="0.25">
      <c r="A1270" s="33"/>
      <c r="B1270" s="33"/>
      <c r="C1270" s="33"/>
      <c r="D1270" s="33"/>
      <c r="E1270" s="33"/>
      <c r="F1270" s="20" t="s">
        <v>16</v>
      </c>
      <c r="G1270" s="1" t="s">
        <v>135</v>
      </c>
      <c r="H1270" s="2">
        <v>0.1</v>
      </c>
      <c r="I1270" s="8">
        <v>1</v>
      </c>
      <c r="J1270" s="35"/>
      <c r="K1270" s="1"/>
      <c r="L1270" s="33"/>
      <c r="M1270" s="2">
        <v>0</v>
      </c>
      <c r="N1270" s="19">
        <f t="shared" si="41"/>
        <v>0</v>
      </c>
      <c r="O1270" s="19">
        <f t="shared" si="42"/>
        <v>0</v>
      </c>
      <c r="P1270" s="1" t="s">
        <v>12</v>
      </c>
    </row>
    <row r="1271" spans="1:16" x14ac:dyDescent="0.25">
      <c r="A1271" s="31" t="s">
        <v>160</v>
      </c>
      <c r="B1271" s="31" t="s">
        <v>2828</v>
      </c>
      <c r="C1271" s="31" t="s">
        <v>2829</v>
      </c>
      <c r="D1271" s="31" t="s">
        <v>2830</v>
      </c>
      <c r="E1271" s="31" t="s">
        <v>43</v>
      </c>
      <c r="F1271" s="20" t="s">
        <v>16</v>
      </c>
      <c r="G1271" s="1" t="s">
        <v>17</v>
      </c>
      <c r="H1271" s="2">
        <v>1.1000000000000001</v>
      </c>
      <c r="I1271" s="8">
        <v>2</v>
      </c>
      <c r="J1271" s="34" t="s">
        <v>4434</v>
      </c>
      <c r="K1271" s="1">
        <v>318.60000000000002</v>
      </c>
      <c r="L1271" s="31"/>
      <c r="M1271" s="2"/>
      <c r="N1271" s="2">
        <f t="shared" si="41"/>
        <v>318.60000000000002</v>
      </c>
      <c r="O1271" s="2">
        <f t="shared" si="42"/>
        <v>2.8446428571428575</v>
      </c>
      <c r="P1271" s="1" t="s">
        <v>116</v>
      </c>
    </row>
    <row r="1272" spans="1:16" x14ac:dyDescent="0.25">
      <c r="A1272" s="33"/>
      <c r="B1272" s="33"/>
      <c r="C1272" s="33"/>
      <c r="D1272" s="33"/>
      <c r="E1272" s="33"/>
      <c r="F1272" s="20" t="s">
        <v>16</v>
      </c>
      <c r="G1272" s="1" t="s">
        <v>14</v>
      </c>
      <c r="H1272" s="2">
        <v>0</v>
      </c>
      <c r="I1272" s="8">
        <v>1</v>
      </c>
      <c r="J1272" s="35"/>
      <c r="K1272" s="1"/>
      <c r="L1272" s="33"/>
      <c r="M1272" s="2"/>
      <c r="N1272" s="19">
        <f t="shared" si="41"/>
        <v>0</v>
      </c>
      <c r="O1272" s="19">
        <f t="shared" si="42"/>
        <v>0</v>
      </c>
      <c r="P1272" s="1" t="s">
        <v>12</v>
      </c>
    </row>
    <row r="1273" spans="1:16" x14ac:dyDescent="0.25">
      <c r="A1273" s="31" t="s">
        <v>160</v>
      </c>
      <c r="B1273" s="31" t="s">
        <v>2831</v>
      </c>
      <c r="C1273" s="31" t="s">
        <v>2832</v>
      </c>
      <c r="D1273" s="31" t="s">
        <v>2833</v>
      </c>
      <c r="E1273" s="31" t="s">
        <v>43</v>
      </c>
      <c r="F1273" s="20" t="s">
        <v>130</v>
      </c>
      <c r="G1273" s="1" t="s">
        <v>14</v>
      </c>
      <c r="H1273" s="2">
        <v>0</v>
      </c>
      <c r="I1273" s="8">
        <v>1</v>
      </c>
      <c r="J1273" s="34" t="s">
        <v>4434</v>
      </c>
      <c r="K1273" s="1"/>
      <c r="L1273" s="20"/>
      <c r="M1273" s="2"/>
      <c r="N1273" s="19">
        <f t="shared" si="41"/>
        <v>0</v>
      </c>
      <c r="O1273" s="19">
        <f t="shared" si="42"/>
        <v>0</v>
      </c>
      <c r="P1273" s="1" t="s">
        <v>12</v>
      </c>
    </row>
    <row r="1274" spans="1:16" x14ac:dyDescent="0.25">
      <c r="A1274" s="32"/>
      <c r="B1274" s="32"/>
      <c r="C1274" s="32"/>
      <c r="D1274" s="32"/>
      <c r="E1274" s="32"/>
      <c r="F1274" s="20" t="s">
        <v>16</v>
      </c>
      <c r="G1274" s="1" t="s">
        <v>17</v>
      </c>
      <c r="H1274" s="2">
        <v>1.1000000000000001</v>
      </c>
      <c r="I1274" s="8">
        <v>5</v>
      </c>
      <c r="J1274" s="36"/>
      <c r="K1274" s="1">
        <v>986.48</v>
      </c>
      <c r="L1274" s="31" t="s">
        <v>4229</v>
      </c>
      <c r="M1274" s="2">
        <v>1329.1780000000001</v>
      </c>
      <c r="N1274" s="2">
        <f t="shared" si="41"/>
        <v>2315.6580000000004</v>
      </c>
      <c r="O1274" s="2">
        <f t="shared" si="42"/>
        <v>20.675517857142861</v>
      </c>
      <c r="P1274" s="1" t="s">
        <v>153</v>
      </c>
    </row>
    <row r="1275" spans="1:16" x14ac:dyDescent="0.25">
      <c r="A1275" s="32"/>
      <c r="B1275" s="32"/>
      <c r="C1275" s="32"/>
      <c r="D1275" s="32"/>
      <c r="E1275" s="32"/>
      <c r="F1275" s="20" t="s">
        <v>16</v>
      </c>
      <c r="G1275" s="1" t="s">
        <v>14</v>
      </c>
      <c r="H1275" s="2">
        <v>0</v>
      </c>
      <c r="I1275" s="8">
        <v>0</v>
      </c>
      <c r="J1275" s="36"/>
      <c r="K1275" s="1"/>
      <c r="L1275" s="32"/>
      <c r="M1275" s="2"/>
      <c r="N1275" s="19">
        <f t="shared" si="41"/>
        <v>0</v>
      </c>
      <c r="O1275" s="19">
        <f t="shared" si="42"/>
        <v>0</v>
      </c>
      <c r="P1275" s="1" t="s">
        <v>10</v>
      </c>
    </row>
    <row r="1276" spans="1:16" x14ac:dyDescent="0.25">
      <c r="A1276" s="33"/>
      <c r="B1276" s="33"/>
      <c r="C1276" s="33"/>
      <c r="D1276" s="33"/>
      <c r="E1276" s="33"/>
      <c r="F1276" s="20" t="s">
        <v>16</v>
      </c>
      <c r="G1276" s="1" t="s">
        <v>135</v>
      </c>
      <c r="H1276" s="2">
        <v>0.1</v>
      </c>
      <c r="I1276" s="8">
        <v>0</v>
      </c>
      <c r="J1276" s="35"/>
      <c r="K1276" s="1"/>
      <c r="L1276" s="33"/>
      <c r="M1276" s="2"/>
      <c r="N1276" s="19">
        <f t="shared" si="41"/>
        <v>0</v>
      </c>
      <c r="O1276" s="19">
        <f t="shared" si="42"/>
        <v>0</v>
      </c>
      <c r="P1276" s="1" t="s">
        <v>10</v>
      </c>
    </row>
    <row r="1277" spans="1:16" x14ac:dyDescent="0.25">
      <c r="A1277" s="31" t="s">
        <v>160</v>
      </c>
      <c r="B1277" s="31" t="s">
        <v>2834</v>
      </c>
      <c r="C1277" s="31" t="s">
        <v>2835</v>
      </c>
      <c r="D1277" s="31" t="s">
        <v>2836</v>
      </c>
      <c r="E1277" s="31" t="s">
        <v>43</v>
      </c>
      <c r="F1277" s="20" t="s">
        <v>16</v>
      </c>
      <c r="G1277" s="1" t="s">
        <v>17</v>
      </c>
      <c r="H1277" s="2">
        <v>1.1000000000000001</v>
      </c>
      <c r="I1277" s="8">
        <v>2</v>
      </c>
      <c r="J1277" s="34" t="s">
        <v>4335</v>
      </c>
      <c r="K1277" s="1">
        <v>464.92</v>
      </c>
      <c r="L1277" s="31"/>
      <c r="M1277" s="2"/>
      <c r="N1277" s="2">
        <f t="shared" si="41"/>
        <v>464.92</v>
      </c>
      <c r="O1277" s="2">
        <f t="shared" si="42"/>
        <v>4.151071428571429</v>
      </c>
      <c r="P1277" s="1" t="s">
        <v>116</v>
      </c>
    </row>
    <row r="1278" spans="1:16" x14ac:dyDescent="0.25">
      <c r="A1278" s="33"/>
      <c r="B1278" s="33"/>
      <c r="C1278" s="33"/>
      <c r="D1278" s="33"/>
      <c r="E1278" s="33"/>
      <c r="F1278" s="20" t="s">
        <v>16</v>
      </c>
      <c r="G1278" s="1" t="s">
        <v>14</v>
      </c>
      <c r="H1278" s="2">
        <v>0</v>
      </c>
      <c r="I1278" s="8">
        <v>0</v>
      </c>
      <c r="J1278" s="35"/>
      <c r="K1278" s="1"/>
      <c r="L1278" s="33"/>
      <c r="M1278" s="2"/>
      <c r="N1278" s="19">
        <f t="shared" si="41"/>
        <v>0</v>
      </c>
      <c r="O1278" s="19">
        <f t="shared" si="42"/>
        <v>0</v>
      </c>
      <c r="P1278" s="1" t="s">
        <v>10</v>
      </c>
    </row>
    <row r="1279" spans="1:16" x14ac:dyDescent="0.25">
      <c r="A1279" s="31" t="s">
        <v>160</v>
      </c>
      <c r="B1279" s="31" t="s">
        <v>2837</v>
      </c>
      <c r="C1279" s="31" t="s">
        <v>2838</v>
      </c>
      <c r="D1279" s="31" t="s">
        <v>2839</v>
      </c>
      <c r="E1279" s="31" t="s">
        <v>43</v>
      </c>
      <c r="F1279" s="20" t="s">
        <v>16</v>
      </c>
      <c r="G1279" s="1" t="s">
        <v>17</v>
      </c>
      <c r="H1279" s="2">
        <v>1.1000000000000001</v>
      </c>
      <c r="I1279" s="8">
        <v>6</v>
      </c>
      <c r="J1279" s="34" t="s">
        <v>4434</v>
      </c>
      <c r="K1279" s="1">
        <v>3308.72</v>
      </c>
      <c r="L1279" s="20" t="s">
        <v>4230</v>
      </c>
      <c r="M1279" s="2">
        <v>399.18</v>
      </c>
      <c r="N1279" s="2">
        <f t="shared" si="41"/>
        <v>3707.8999999999996</v>
      </c>
      <c r="O1279" s="2">
        <f t="shared" si="42"/>
        <v>33.106249999999996</v>
      </c>
      <c r="P1279" s="1" t="s">
        <v>154</v>
      </c>
    </row>
    <row r="1280" spans="1:16" x14ac:dyDescent="0.25">
      <c r="A1280" s="33"/>
      <c r="B1280" s="33"/>
      <c r="C1280" s="33"/>
      <c r="D1280" s="33"/>
      <c r="E1280" s="33"/>
      <c r="F1280" s="20" t="s">
        <v>16</v>
      </c>
      <c r="G1280" s="1" t="s">
        <v>14</v>
      </c>
      <c r="H1280" s="2">
        <v>0</v>
      </c>
      <c r="I1280" s="8">
        <v>1</v>
      </c>
      <c r="J1280" s="35"/>
      <c r="K1280" s="1"/>
      <c r="L1280" s="20"/>
      <c r="M1280" s="2"/>
      <c r="N1280" s="19">
        <f t="shared" si="41"/>
        <v>0</v>
      </c>
      <c r="O1280" s="19">
        <f t="shared" si="42"/>
        <v>0</v>
      </c>
      <c r="P1280" s="1" t="s">
        <v>12</v>
      </c>
    </row>
    <row r="1281" spans="1:16" x14ac:dyDescent="0.25">
      <c r="A1281" s="31" t="s">
        <v>160</v>
      </c>
      <c r="B1281" s="31" t="s">
        <v>2840</v>
      </c>
      <c r="C1281" s="31" t="s">
        <v>2841</v>
      </c>
      <c r="D1281" s="31" t="s">
        <v>2842</v>
      </c>
      <c r="E1281" s="31" t="s">
        <v>43</v>
      </c>
      <c r="F1281" s="20" t="s">
        <v>130</v>
      </c>
      <c r="G1281" s="1" t="s">
        <v>14</v>
      </c>
      <c r="H1281" s="2">
        <v>0</v>
      </c>
      <c r="I1281" s="8">
        <v>1</v>
      </c>
      <c r="J1281" s="34" t="s">
        <v>4434</v>
      </c>
      <c r="K1281" s="1"/>
      <c r="L1281" s="20"/>
      <c r="M1281" s="2"/>
      <c r="N1281" s="19">
        <f t="shared" si="41"/>
        <v>0</v>
      </c>
      <c r="O1281" s="19">
        <f t="shared" si="42"/>
        <v>0</v>
      </c>
      <c r="P1281" s="1" t="s">
        <v>12</v>
      </c>
    </row>
    <row r="1282" spans="1:16" x14ac:dyDescent="0.25">
      <c r="A1282" s="32"/>
      <c r="B1282" s="32"/>
      <c r="C1282" s="32"/>
      <c r="D1282" s="32"/>
      <c r="E1282" s="32"/>
      <c r="F1282" s="20" t="s">
        <v>16</v>
      </c>
      <c r="G1282" s="1" t="s">
        <v>17</v>
      </c>
      <c r="H1282" s="2">
        <v>1.1000000000000001</v>
      </c>
      <c r="I1282" s="8">
        <v>4</v>
      </c>
      <c r="J1282" s="36"/>
      <c r="K1282" s="1">
        <v>1826.64</v>
      </c>
      <c r="L1282" s="31" t="s">
        <v>4231</v>
      </c>
      <c r="M1282" s="2">
        <v>57.74</v>
      </c>
      <c r="N1282" s="2">
        <f t="shared" si="41"/>
        <v>1884.38</v>
      </c>
      <c r="O1282" s="2">
        <f t="shared" si="42"/>
        <v>16.824821428571429</v>
      </c>
      <c r="P1282" s="1" t="s">
        <v>118</v>
      </c>
    </row>
    <row r="1283" spans="1:16" x14ac:dyDescent="0.25">
      <c r="A1283" s="33"/>
      <c r="B1283" s="33"/>
      <c r="C1283" s="33"/>
      <c r="D1283" s="33"/>
      <c r="E1283" s="33"/>
      <c r="F1283" s="20" t="s">
        <v>16</v>
      </c>
      <c r="G1283" s="1" t="s">
        <v>135</v>
      </c>
      <c r="H1283" s="2">
        <v>0.1</v>
      </c>
      <c r="I1283" s="8">
        <v>1</v>
      </c>
      <c r="J1283" s="35"/>
      <c r="K1283" s="1"/>
      <c r="L1283" s="33"/>
      <c r="M1283" s="2"/>
      <c r="N1283" s="19">
        <f t="shared" si="41"/>
        <v>0</v>
      </c>
      <c r="O1283" s="19">
        <f t="shared" si="42"/>
        <v>0</v>
      </c>
      <c r="P1283" s="1" t="s">
        <v>12</v>
      </c>
    </row>
    <row r="1284" spans="1:16" x14ac:dyDescent="0.25">
      <c r="A1284" s="31" t="s">
        <v>160</v>
      </c>
      <c r="B1284" s="31" t="s">
        <v>2843</v>
      </c>
      <c r="C1284" s="31" t="s">
        <v>2844</v>
      </c>
      <c r="D1284" s="31" t="s">
        <v>2845</v>
      </c>
      <c r="E1284" s="31" t="s">
        <v>28</v>
      </c>
      <c r="F1284" s="20" t="s">
        <v>16</v>
      </c>
      <c r="G1284" s="1" t="s">
        <v>17</v>
      </c>
      <c r="H1284" s="2">
        <v>1.1000000000000001</v>
      </c>
      <c r="I1284" s="8">
        <v>2</v>
      </c>
      <c r="J1284" s="34" t="s">
        <v>4423</v>
      </c>
      <c r="K1284" s="1">
        <v>901.77</v>
      </c>
      <c r="L1284" s="31"/>
      <c r="M1284" s="2"/>
      <c r="N1284" s="2">
        <f t="shared" si="41"/>
        <v>901.77</v>
      </c>
      <c r="O1284" s="2">
        <f t="shared" si="42"/>
        <v>8.0515178571428567</v>
      </c>
      <c r="P1284" s="1" t="s">
        <v>116</v>
      </c>
    </row>
    <row r="1285" spans="1:16" x14ac:dyDescent="0.25">
      <c r="A1285" s="33"/>
      <c r="B1285" s="33"/>
      <c r="C1285" s="33"/>
      <c r="D1285" s="33"/>
      <c r="E1285" s="33"/>
      <c r="F1285" s="20" t="s">
        <v>16</v>
      </c>
      <c r="G1285" s="1" t="s">
        <v>14</v>
      </c>
      <c r="H1285" s="2">
        <v>0</v>
      </c>
      <c r="I1285" s="8">
        <v>1</v>
      </c>
      <c r="J1285" s="35"/>
      <c r="K1285" s="1"/>
      <c r="L1285" s="33"/>
      <c r="M1285" s="2"/>
      <c r="N1285" s="19">
        <f t="shared" si="41"/>
        <v>0</v>
      </c>
      <c r="O1285" s="19">
        <f t="shared" si="42"/>
        <v>0</v>
      </c>
      <c r="P1285" s="1" t="s">
        <v>24</v>
      </c>
    </row>
    <row r="1286" spans="1:16" x14ac:dyDescent="0.25">
      <c r="A1286" s="20" t="s">
        <v>160</v>
      </c>
      <c r="B1286" s="20" t="s">
        <v>2846</v>
      </c>
      <c r="C1286" s="20" t="s">
        <v>2847</v>
      </c>
      <c r="D1286" s="20" t="s">
        <v>2848</v>
      </c>
      <c r="E1286" s="20" t="s">
        <v>20</v>
      </c>
      <c r="F1286" s="20" t="s">
        <v>16</v>
      </c>
      <c r="G1286" s="1" t="s">
        <v>17</v>
      </c>
      <c r="H1286" s="2">
        <v>1.1000000000000001</v>
      </c>
      <c r="I1286" s="8">
        <v>1</v>
      </c>
      <c r="J1286" s="29"/>
      <c r="K1286" s="1"/>
      <c r="L1286" s="20" t="s">
        <v>4666</v>
      </c>
      <c r="M1286" s="2">
        <v>121.248</v>
      </c>
      <c r="N1286" s="2">
        <f t="shared" si="41"/>
        <v>121.248</v>
      </c>
      <c r="O1286" s="2">
        <f t="shared" si="42"/>
        <v>1.0825714285714285</v>
      </c>
      <c r="P1286" s="1" t="s">
        <v>99</v>
      </c>
    </row>
    <row r="1287" spans="1:16" x14ac:dyDescent="0.25">
      <c r="A1287" s="31" t="s">
        <v>160</v>
      </c>
      <c r="B1287" s="31" t="s">
        <v>2855</v>
      </c>
      <c r="C1287" s="31" t="s">
        <v>2856</v>
      </c>
      <c r="D1287" s="31" t="s">
        <v>2857</v>
      </c>
      <c r="E1287" s="31" t="s">
        <v>28</v>
      </c>
      <c r="F1287" s="20" t="s">
        <v>16</v>
      </c>
      <c r="G1287" s="1" t="s">
        <v>17</v>
      </c>
      <c r="H1287" s="2">
        <v>1.1000000000000001</v>
      </c>
      <c r="I1287" s="8">
        <v>3</v>
      </c>
      <c r="J1287" s="34" t="s">
        <v>4667</v>
      </c>
      <c r="K1287" s="1">
        <v>192.82</v>
      </c>
      <c r="L1287" s="31"/>
      <c r="M1287" s="2"/>
      <c r="N1287" s="2">
        <f t="shared" si="41"/>
        <v>192.82</v>
      </c>
      <c r="O1287" s="2">
        <f t="shared" si="42"/>
        <v>1.7216071428571429</v>
      </c>
      <c r="P1287" s="1" t="s">
        <v>119</v>
      </c>
    </row>
    <row r="1288" spans="1:16" x14ac:dyDescent="0.25">
      <c r="A1288" s="33"/>
      <c r="B1288" s="33"/>
      <c r="C1288" s="33"/>
      <c r="D1288" s="33"/>
      <c r="E1288" s="33"/>
      <c r="F1288" s="20" t="s">
        <v>16</v>
      </c>
      <c r="G1288" s="1" t="s">
        <v>14</v>
      </c>
      <c r="H1288" s="2">
        <v>0</v>
      </c>
      <c r="I1288" s="8">
        <v>1</v>
      </c>
      <c r="J1288" s="35"/>
      <c r="K1288" s="1"/>
      <c r="L1288" s="33"/>
      <c r="M1288" s="2"/>
      <c r="N1288" s="19">
        <f t="shared" si="41"/>
        <v>0</v>
      </c>
      <c r="O1288" s="19">
        <f t="shared" si="42"/>
        <v>0</v>
      </c>
      <c r="P1288" s="1" t="s">
        <v>24</v>
      </c>
    </row>
    <row r="1289" spans="1:16" x14ac:dyDescent="0.25">
      <c r="A1289" s="20" t="s">
        <v>160</v>
      </c>
      <c r="B1289" s="20" t="s">
        <v>2861</v>
      </c>
      <c r="C1289" s="20" t="s">
        <v>2862</v>
      </c>
      <c r="D1289" s="20" t="s">
        <v>2863</v>
      </c>
      <c r="E1289" s="20" t="s">
        <v>28</v>
      </c>
      <c r="F1289" s="20" t="s">
        <v>16</v>
      </c>
      <c r="G1289" s="1" t="s">
        <v>14</v>
      </c>
      <c r="H1289" s="2">
        <v>0</v>
      </c>
      <c r="I1289" s="8">
        <v>1</v>
      </c>
      <c r="J1289" s="29" t="s">
        <v>4776</v>
      </c>
      <c r="K1289" s="1"/>
      <c r="L1289" s="20"/>
      <c r="M1289" s="2"/>
      <c r="N1289" s="19">
        <f t="shared" si="41"/>
        <v>0</v>
      </c>
      <c r="O1289" s="19">
        <f t="shared" si="42"/>
        <v>0</v>
      </c>
      <c r="P1289" s="1" t="s">
        <v>24</v>
      </c>
    </row>
    <row r="1290" spans="1:16" x14ac:dyDescent="0.25">
      <c r="A1290" s="20" t="s">
        <v>160</v>
      </c>
      <c r="B1290" s="20" t="s">
        <v>2864</v>
      </c>
      <c r="C1290" s="20" t="s">
        <v>2865</v>
      </c>
      <c r="D1290" s="20" t="s">
        <v>2866</v>
      </c>
      <c r="E1290" s="20" t="s">
        <v>28</v>
      </c>
      <c r="F1290" s="20" t="s">
        <v>16</v>
      </c>
      <c r="G1290" s="1" t="s">
        <v>14</v>
      </c>
      <c r="H1290" s="2">
        <v>0</v>
      </c>
      <c r="I1290" s="8">
        <v>1</v>
      </c>
      <c r="J1290" s="29" t="s">
        <v>4776</v>
      </c>
      <c r="K1290" s="1"/>
      <c r="L1290" s="20"/>
      <c r="M1290" s="2"/>
      <c r="N1290" s="19">
        <f t="shared" si="41"/>
        <v>0</v>
      </c>
      <c r="O1290" s="19">
        <f t="shared" si="42"/>
        <v>0</v>
      </c>
      <c r="P1290" s="1" t="s">
        <v>24</v>
      </c>
    </row>
    <row r="1291" spans="1:16" x14ac:dyDescent="0.25">
      <c r="A1291" s="20" t="s">
        <v>160</v>
      </c>
      <c r="B1291" s="20" t="s">
        <v>2867</v>
      </c>
      <c r="C1291" s="20" t="s">
        <v>2868</v>
      </c>
      <c r="D1291" s="20" t="s">
        <v>2869</v>
      </c>
      <c r="E1291" s="20" t="s">
        <v>28</v>
      </c>
      <c r="F1291" s="20" t="s">
        <v>16</v>
      </c>
      <c r="G1291" s="1" t="s">
        <v>14</v>
      </c>
      <c r="H1291" s="2">
        <v>0</v>
      </c>
      <c r="I1291" s="8">
        <v>1</v>
      </c>
      <c r="J1291" s="29" t="s">
        <v>4776</v>
      </c>
      <c r="K1291" s="1"/>
      <c r="L1291" s="20"/>
      <c r="M1291" s="2"/>
      <c r="N1291" s="19">
        <f t="shared" si="41"/>
        <v>0</v>
      </c>
      <c r="O1291" s="19">
        <f t="shared" si="42"/>
        <v>0</v>
      </c>
      <c r="P1291" s="1" t="s">
        <v>24</v>
      </c>
    </row>
    <row r="1292" spans="1:16" x14ac:dyDescent="0.25">
      <c r="A1292" s="20" t="s">
        <v>160</v>
      </c>
      <c r="B1292" s="20" t="s">
        <v>2870</v>
      </c>
      <c r="C1292" s="20" t="s">
        <v>2871</v>
      </c>
      <c r="D1292" s="20" t="s">
        <v>2872</v>
      </c>
      <c r="E1292" s="20" t="s">
        <v>28</v>
      </c>
      <c r="F1292" s="20" t="s">
        <v>16</v>
      </c>
      <c r="G1292" s="1" t="s">
        <v>14</v>
      </c>
      <c r="H1292" s="2">
        <v>0</v>
      </c>
      <c r="I1292" s="8">
        <v>1</v>
      </c>
      <c r="J1292" s="29" t="s">
        <v>4776</v>
      </c>
      <c r="K1292" s="1"/>
      <c r="L1292" s="20"/>
      <c r="M1292" s="2"/>
      <c r="N1292" s="19">
        <f t="shared" si="41"/>
        <v>0</v>
      </c>
      <c r="O1292" s="19">
        <f t="shared" si="42"/>
        <v>0</v>
      </c>
      <c r="P1292" s="1" t="s">
        <v>24</v>
      </c>
    </row>
    <row r="1293" spans="1:16" x14ac:dyDescent="0.25">
      <c r="A1293" s="31" t="s">
        <v>160</v>
      </c>
      <c r="B1293" s="31" t="s">
        <v>2873</v>
      </c>
      <c r="C1293" s="31" t="s">
        <v>2874</v>
      </c>
      <c r="D1293" s="31" t="s">
        <v>2875</v>
      </c>
      <c r="E1293" s="31" t="s">
        <v>28</v>
      </c>
      <c r="F1293" s="20" t="s">
        <v>16</v>
      </c>
      <c r="G1293" s="1" t="s">
        <v>17</v>
      </c>
      <c r="H1293" s="2">
        <v>1.1000000000000001</v>
      </c>
      <c r="I1293" s="8">
        <v>1</v>
      </c>
      <c r="J1293" s="34" t="s">
        <v>4489</v>
      </c>
      <c r="K1293" s="1">
        <v>217.18</v>
      </c>
      <c r="L1293" s="31"/>
      <c r="M1293" s="2"/>
      <c r="N1293" s="2">
        <f t="shared" si="41"/>
        <v>217.18</v>
      </c>
      <c r="O1293" s="2">
        <f t="shared" si="42"/>
        <v>1.9391071428571429</v>
      </c>
      <c r="P1293" s="1" t="s">
        <v>99</v>
      </c>
    </row>
    <row r="1294" spans="1:16" x14ac:dyDescent="0.25">
      <c r="A1294" s="33"/>
      <c r="B1294" s="33"/>
      <c r="C1294" s="33"/>
      <c r="D1294" s="33"/>
      <c r="E1294" s="33"/>
      <c r="F1294" s="20" t="s">
        <v>16</v>
      </c>
      <c r="G1294" s="1" t="s">
        <v>14</v>
      </c>
      <c r="H1294" s="2">
        <v>0</v>
      </c>
      <c r="I1294" s="8">
        <v>1</v>
      </c>
      <c r="J1294" s="35"/>
      <c r="K1294" s="1"/>
      <c r="L1294" s="33"/>
      <c r="M1294" s="2"/>
      <c r="N1294" s="19">
        <f t="shared" si="41"/>
        <v>0</v>
      </c>
      <c r="O1294" s="19">
        <f t="shared" si="42"/>
        <v>0</v>
      </c>
      <c r="P1294" s="1" t="s">
        <v>12</v>
      </c>
    </row>
    <row r="1295" spans="1:16" x14ac:dyDescent="0.25">
      <c r="A1295" s="31" t="s">
        <v>160</v>
      </c>
      <c r="B1295" s="31" t="s">
        <v>2876</v>
      </c>
      <c r="C1295" s="31" t="s">
        <v>2877</v>
      </c>
      <c r="D1295" s="31" t="s">
        <v>2878</v>
      </c>
      <c r="E1295" s="31" t="s">
        <v>28</v>
      </c>
      <c r="F1295" s="20" t="s">
        <v>16</v>
      </c>
      <c r="G1295" s="1" t="s">
        <v>17</v>
      </c>
      <c r="H1295" s="2">
        <v>1.1000000000000001</v>
      </c>
      <c r="I1295" s="8">
        <v>1</v>
      </c>
      <c r="J1295" s="34" t="s">
        <v>4489</v>
      </c>
      <c r="K1295" s="1">
        <v>156.80000000000001</v>
      </c>
      <c r="L1295" s="31"/>
      <c r="M1295" s="2"/>
      <c r="N1295" s="2">
        <f t="shared" si="41"/>
        <v>156.80000000000001</v>
      </c>
      <c r="O1295" s="2">
        <f t="shared" si="42"/>
        <v>1.4000000000000001</v>
      </c>
      <c r="P1295" s="1" t="s">
        <v>66</v>
      </c>
    </row>
    <row r="1296" spans="1:16" x14ac:dyDescent="0.25">
      <c r="A1296" s="33"/>
      <c r="B1296" s="33"/>
      <c r="C1296" s="33"/>
      <c r="D1296" s="33"/>
      <c r="E1296" s="33"/>
      <c r="F1296" s="20" t="s">
        <v>16</v>
      </c>
      <c r="G1296" s="1" t="s">
        <v>14</v>
      </c>
      <c r="H1296" s="2">
        <v>0</v>
      </c>
      <c r="I1296" s="8">
        <v>1</v>
      </c>
      <c r="J1296" s="35"/>
      <c r="K1296" s="1"/>
      <c r="L1296" s="33"/>
      <c r="M1296" s="2"/>
      <c r="N1296" s="19">
        <f t="shared" si="41"/>
        <v>0</v>
      </c>
      <c r="O1296" s="19">
        <f t="shared" si="42"/>
        <v>0</v>
      </c>
      <c r="P1296" s="1" t="s">
        <v>12</v>
      </c>
    </row>
    <row r="1297" spans="1:16" x14ac:dyDescent="0.25">
      <c r="A1297" s="20" t="s">
        <v>160</v>
      </c>
      <c r="B1297" s="20" t="s">
        <v>2879</v>
      </c>
      <c r="C1297" s="20" t="s">
        <v>2880</v>
      </c>
      <c r="D1297" s="20" t="s">
        <v>2881</v>
      </c>
      <c r="E1297" s="20" t="s">
        <v>28</v>
      </c>
      <c r="F1297" s="20" t="s">
        <v>16</v>
      </c>
      <c r="G1297" s="1" t="s">
        <v>17</v>
      </c>
      <c r="H1297" s="2">
        <v>1.1000000000000001</v>
      </c>
      <c r="I1297" s="8">
        <v>4</v>
      </c>
      <c r="J1297" s="29" t="s">
        <v>4548</v>
      </c>
      <c r="K1297" s="1">
        <v>181.76</v>
      </c>
      <c r="L1297" s="20"/>
      <c r="M1297" s="2"/>
      <c r="N1297" s="2">
        <f t="shared" si="41"/>
        <v>181.76</v>
      </c>
      <c r="O1297" s="2">
        <f t="shared" si="42"/>
        <v>1.6228571428571428</v>
      </c>
      <c r="P1297" s="1" t="s">
        <v>118</v>
      </c>
    </row>
    <row r="1298" spans="1:16" x14ac:dyDescent="0.25">
      <c r="A1298" s="20" t="s">
        <v>160</v>
      </c>
      <c r="B1298" s="20" t="s">
        <v>2885</v>
      </c>
      <c r="C1298" s="20" t="s">
        <v>2886</v>
      </c>
      <c r="D1298" s="20" t="s">
        <v>2887</v>
      </c>
      <c r="E1298" s="20" t="s">
        <v>15</v>
      </c>
      <c r="F1298" s="20" t="s">
        <v>16</v>
      </c>
      <c r="G1298" s="1" t="s">
        <v>17</v>
      </c>
      <c r="H1298" s="2">
        <v>1.1000000000000001</v>
      </c>
      <c r="I1298" s="8">
        <v>1</v>
      </c>
      <c r="J1298" s="29"/>
      <c r="K1298" s="1"/>
      <c r="L1298" s="20" t="s">
        <v>4468</v>
      </c>
      <c r="M1298" s="2">
        <v>17.603999999999999</v>
      </c>
      <c r="N1298" s="2">
        <f t="shared" si="41"/>
        <v>17.603999999999999</v>
      </c>
      <c r="O1298" s="2">
        <f t="shared" si="42"/>
        <v>0.15717857142857142</v>
      </c>
      <c r="P1298" s="1" t="s">
        <v>12</v>
      </c>
    </row>
    <row r="1299" spans="1:16" x14ac:dyDescent="0.25">
      <c r="A1299" s="31" t="s">
        <v>160</v>
      </c>
      <c r="B1299" s="31" t="s">
        <v>2888</v>
      </c>
      <c r="C1299" s="31" t="s">
        <v>2889</v>
      </c>
      <c r="D1299" s="31" t="s">
        <v>2890</v>
      </c>
      <c r="E1299" s="31" t="s">
        <v>28</v>
      </c>
      <c r="F1299" s="20" t="s">
        <v>16</v>
      </c>
      <c r="G1299" s="1" t="s">
        <v>17</v>
      </c>
      <c r="H1299" s="2">
        <v>1.1000000000000001</v>
      </c>
      <c r="I1299" s="8">
        <v>3</v>
      </c>
      <c r="J1299" s="34" t="s">
        <v>4551</v>
      </c>
      <c r="K1299" s="1">
        <v>221.44</v>
      </c>
      <c r="L1299" s="31"/>
      <c r="M1299" s="2"/>
      <c r="N1299" s="2">
        <f t="shared" si="41"/>
        <v>221.44</v>
      </c>
      <c r="O1299" s="2">
        <f t="shared" si="42"/>
        <v>1.9771428571428571</v>
      </c>
      <c r="P1299" s="1" t="s">
        <v>84</v>
      </c>
    </row>
    <row r="1300" spans="1:16" x14ac:dyDescent="0.25">
      <c r="A1300" s="33"/>
      <c r="B1300" s="33"/>
      <c r="C1300" s="33"/>
      <c r="D1300" s="33"/>
      <c r="E1300" s="33"/>
      <c r="F1300" s="20" t="s">
        <v>16</v>
      </c>
      <c r="G1300" s="1" t="s">
        <v>14</v>
      </c>
      <c r="H1300" s="2">
        <v>0</v>
      </c>
      <c r="I1300" s="8">
        <v>0</v>
      </c>
      <c r="J1300" s="35"/>
      <c r="K1300" s="1"/>
      <c r="L1300" s="33"/>
      <c r="M1300" s="2"/>
      <c r="N1300" s="19">
        <f t="shared" si="41"/>
        <v>0</v>
      </c>
      <c r="O1300" s="19">
        <f t="shared" si="42"/>
        <v>0</v>
      </c>
      <c r="P1300" s="1" t="s">
        <v>10</v>
      </c>
    </row>
    <row r="1301" spans="1:16" x14ac:dyDescent="0.25">
      <c r="A1301" s="20" t="s">
        <v>160</v>
      </c>
      <c r="B1301" s="20" t="s">
        <v>2891</v>
      </c>
      <c r="C1301" s="20" t="s">
        <v>2892</v>
      </c>
      <c r="D1301" s="20" t="s">
        <v>2893</v>
      </c>
      <c r="E1301" s="20" t="s">
        <v>28</v>
      </c>
      <c r="F1301" s="20" t="s">
        <v>16</v>
      </c>
      <c r="G1301" s="1" t="s">
        <v>17</v>
      </c>
      <c r="H1301" s="2">
        <v>1.1000000000000001</v>
      </c>
      <c r="I1301" s="8">
        <v>4</v>
      </c>
      <c r="J1301" s="29" t="s">
        <v>4551</v>
      </c>
      <c r="K1301" s="1">
        <v>221.44</v>
      </c>
      <c r="L1301" s="20"/>
      <c r="M1301" s="2"/>
      <c r="N1301" s="2">
        <f t="shared" si="41"/>
        <v>221.44</v>
      </c>
      <c r="O1301" s="2">
        <f t="shared" si="42"/>
        <v>1.9771428571428571</v>
      </c>
      <c r="P1301" s="1" t="s">
        <v>83</v>
      </c>
    </row>
    <row r="1302" spans="1:16" x14ac:dyDescent="0.25">
      <c r="A1302" s="20" t="s">
        <v>160</v>
      </c>
      <c r="B1302" s="20" t="s">
        <v>2897</v>
      </c>
      <c r="C1302" s="20" t="s">
        <v>2898</v>
      </c>
      <c r="D1302" s="20" t="s">
        <v>2899</v>
      </c>
      <c r="E1302" s="20" t="s">
        <v>28</v>
      </c>
      <c r="F1302" s="20" t="s">
        <v>16</v>
      </c>
      <c r="G1302" s="1" t="s">
        <v>17</v>
      </c>
      <c r="H1302" s="2">
        <v>1.1000000000000001</v>
      </c>
      <c r="I1302" s="8">
        <v>2</v>
      </c>
      <c r="J1302" s="29" t="s">
        <v>4489</v>
      </c>
      <c r="K1302" s="1">
        <v>217.18</v>
      </c>
      <c r="L1302" s="20"/>
      <c r="M1302" s="2"/>
      <c r="N1302" s="2">
        <f t="shared" si="41"/>
        <v>217.18</v>
      </c>
      <c r="O1302" s="2">
        <f t="shared" si="42"/>
        <v>1.9391071428571429</v>
      </c>
      <c r="P1302" s="1" t="s">
        <v>36</v>
      </c>
    </row>
    <row r="1303" spans="1:16" x14ac:dyDescent="0.25">
      <c r="A1303" s="20" t="s">
        <v>160</v>
      </c>
      <c r="B1303" s="20" t="s">
        <v>2900</v>
      </c>
      <c r="C1303" s="20" t="s">
        <v>2901</v>
      </c>
      <c r="D1303" s="20" t="s">
        <v>2902</v>
      </c>
      <c r="E1303" s="20" t="s">
        <v>28</v>
      </c>
      <c r="F1303" s="20" t="s">
        <v>16</v>
      </c>
      <c r="G1303" s="1" t="s">
        <v>17</v>
      </c>
      <c r="H1303" s="2">
        <v>1.1000000000000001</v>
      </c>
      <c r="I1303" s="8">
        <v>2</v>
      </c>
      <c r="J1303" s="29" t="s">
        <v>4489</v>
      </c>
      <c r="K1303" s="1">
        <v>217.18</v>
      </c>
      <c r="L1303" s="20"/>
      <c r="M1303" s="2"/>
      <c r="N1303" s="2">
        <f t="shared" si="41"/>
        <v>217.18</v>
      </c>
      <c r="O1303" s="2">
        <f t="shared" si="42"/>
        <v>1.9391071428571429</v>
      </c>
      <c r="P1303" s="1" t="s">
        <v>36</v>
      </c>
    </row>
    <row r="1304" spans="1:16" x14ac:dyDescent="0.25">
      <c r="A1304" s="31" t="s">
        <v>160</v>
      </c>
      <c r="B1304" s="31" t="s">
        <v>2903</v>
      </c>
      <c r="C1304" s="31" t="s">
        <v>2904</v>
      </c>
      <c r="D1304" s="31" t="s">
        <v>2905</v>
      </c>
      <c r="E1304" s="31" t="s">
        <v>28</v>
      </c>
      <c r="F1304" s="20" t="s">
        <v>16</v>
      </c>
      <c r="G1304" s="1" t="s">
        <v>17</v>
      </c>
      <c r="H1304" s="2">
        <v>1.1000000000000001</v>
      </c>
      <c r="I1304" s="8">
        <v>2</v>
      </c>
      <c r="J1304" s="34" t="s">
        <v>4489</v>
      </c>
      <c r="K1304" s="1">
        <v>217.18</v>
      </c>
      <c r="L1304" s="31"/>
      <c r="M1304" s="2"/>
      <c r="N1304" s="2">
        <f t="shared" si="41"/>
        <v>217.18</v>
      </c>
      <c r="O1304" s="2">
        <f t="shared" si="42"/>
        <v>1.9391071428571429</v>
      </c>
      <c r="P1304" s="1" t="s">
        <v>2906</v>
      </c>
    </row>
    <row r="1305" spans="1:16" x14ac:dyDescent="0.25">
      <c r="A1305" s="33"/>
      <c r="B1305" s="33"/>
      <c r="C1305" s="33"/>
      <c r="D1305" s="33"/>
      <c r="E1305" s="33"/>
      <c r="F1305" s="20" t="s">
        <v>16</v>
      </c>
      <c r="G1305" s="1" t="s">
        <v>14</v>
      </c>
      <c r="H1305" s="2">
        <v>0</v>
      </c>
      <c r="I1305" s="8">
        <v>1</v>
      </c>
      <c r="J1305" s="35"/>
      <c r="K1305" s="1"/>
      <c r="L1305" s="33"/>
      <c r="M1305" s="2"/>
      <c r="N1305" s="19">
        <f t="shared" si="41"/>
        <v>0</v>
      </c>
      <c r="O1305" s="19">
        <f t="shared" si="42"/>
        <v>0</v>
      </c>
      <c r="P1305" s="1" t="s">
        <v>24</v>
      </c>
    </row>
    <row r="1306" spans="1:16" x14ac:dyDescent="0.25">
      <c r="A1306" s="31" t="s">
        <v>160</v>
      </c>
      <c r="B1306" s="31" t="s">
        <v>2907</v>
      </c>
      <c r="C1306" s="31" t="s">
        <v>2908</v>
      </c>
      <c r="D1306" s="31" t="s">
        <v>2909</v>
      </c>
      <c r="E1306" s="31" t="s">
        <v>28</v>
      </c>
      <c r="F1306" s="20" t="s">
        <v>16</v>
      </c>
      <c r="G1306" s="1" t="s">
        <v>17</v>
      </c>
      <c r="H1306" s="2">
        <v>1.1000000000000001</v>
      </c>
      <c r="I1306" s="8">
        <v>1</v>
      </c>
      <c r="J1306" s="34" t="s">
        <v>4489</v>
      </c>
      <c r="K1306" s="1">
        <v>217.18</v>
      </c>
      <c r="L1306" s="31"/>
      <c r="M1306" s="2"/>
      <c r="N1306" s="2">
        <f t="shared" si="41"/>
        <v>217.18</v>
      </c>
      <c r="O1306" s="2">
        <f t="shared" si="42"/>
        <v>1.9391071428571429</v>
      </c>
      <c r="P1306" s="1" t="s">
        <v>99</v>
      </c>
    </row>
    <row r="1307" spans="1:16" x14ac:dyDescent="0.25">
      <c r="A1307" s="33"/>
      <c r="B1307" s="33"/>
      <c r="C1307" s="33"/>
      <c r="D1307" s="33"/>
      <c r="E1307" s="33"/>
      <c r="F1307" s="20" t="s">
        <v>16</v>
      </c>
      <c r="G1307" s="1" t="s">
        <v>14</v>
      </c>
      <c r="H1307" s="2">
        <v>0</v>
      </c>
      <c r="I1307" s="8">
        <v>0</v>
      </c>
      <c r="J1307" s="35"/>
      <c r="K1307" s="1"/>
      <c r="L1307" s="33"/>
      <c r="M1307" s="2"/>
      <c r="N1307" s="19">
        <f t="shared" si="41"/>
        <v>0</v>
      </c>
      <c r="O1307" s="19">
        <f t="shared" si="42"/>
        <v>0</v>
      </c>
      <c r="P1307" s="1" t="s">
        <v>10</v>
      </c>
    </row>
    <row r="1308" spans="1:16" x14ac:dyDescent="0.25">
      <c r="A1308" s="20" t="s">
        <v>160</v>
      </c>
      <c r="B1308" s="20" t="s">
        <v>2910</v>
      </c>
      <c r="C1308" s="20" t="s">
        <v>2911</v>
      </c>
      <c r="D1308" s="20" t="s">
        <v>2912</v>
      </c>
      <c r="E1308" s="20" t="s">
        <v>28</v>
      </c>
      <c r="F1308" s="20" t="s">
        <v>16</v>
      </c>
      <c r="G1308" s="1" t="s">
        <v>17</v>
      </c>
      <c r="H1308" s="2">
        <v>1.1000000000000001</v>
      </c>
      <c r="I1308" s="8">
        <v>2</v>
      </c>
      <c r="J1308" s="29" t="s">
        <v>4548</v>
      </c>
      <c r="K1308" s="1">
        <v>207.36</v>
      </c>
      <c r="L1308" s="20"/>
      <c r="M1308" s="2"/>
      <c r="N1308" s="2">
        <f t="shared" si="41"/>
        <v>207.36</v>
      </c>
      <c r="O1308" s="2">
        <f t="shared" si="42"/>
        <v>1.8514285714285716</v>
      </c>
      <c r="P1308" s="1" t="s">
        <v>47</v>
      </c>
    </row>
    <row r="1309" spans="1:16" x14ac:dyDescent="0.25">
      <c r="A1309" s="31" t="s">
        <v>160</v>
      </c>
      <c r="B1309" s="31" t="s">
        <v>2913</v>
      </c>
      <c r="C1309" s="31" t="s">
        <v>2914</v>
      </c>
      <c r="D1309" s="31" t="s">
        <v>2915</v>
      </c>
      <c r="E1309" s="31" t="s">
        <v>28</v>
      </c>
      <c r="F1309" s="20" t="s">
        <v>16</v>
      </c>
      <c r="G1309" s="1" t="s">
        <v>17</v>
      </c>
      <c r="H1309" s="2">
        <v>1.1000000000000001</v>
      </c>
      <c r="I1309" s="8">
        <v>5</v>
      </c>
      <c r="J1309" s="34" t="s">
        <v>4669</v>
      </c>
      <c r="K1309" s="1"/>
      <c r="L1309" s="20" t="s">
        <v>4234</v>
      </c>
      <c r="M1309" s="2">
        <v>41.183999999999997</v>
      </c>
      <c r="N1309" s="2">
        <f t="shared" si="41"/>
        <v>41.183999999999997</v>
      </c>
      <c r="O1309" s="2">
        <f t="shared" si="42"/>
        <v>0.36771428571428572</v>
      </c>
      <c r="P1309" s="1" t="s">
        <v>153</v>
      </c>
    </row>
    <row r="1310" spans="1:16" x14ac:dyDescent="0.25">
      <c r="A1310" s="33"/>
      <c r="B1310" s="33"/>
      <c r="C1310" s="33"/>
      <c r="D1310" s="33"/>
      <c r="E1310" s="33"/>
      <c r="F1310" s="20" t="s">
        <v>16</v>
      </c>
      <c r="G1310" s="1" t="s">
        <v>14</v>
      </c>
      <c r="H1310" s="2">
        <v>0</v>
      </c>
      <c r="I1310" s="8">
        <v>1</v>
      </c>
      <c r="J1310" s="35"/>
      <c r="K1310" s="1"/>
      <c r="L1310" s="20"/>
      <c r="M1310" s="2"/>
      <c r="N1310" s="19">
        <f t="shared" si="41"/>
        <v>0</v>
      </c>
      <c r="O1310" s="19">
        <f t="shared" si="42"/>
        <v>0</v>
      </c>
      <c r="P1310" s="1" t="s">
        <v>12</v>
      </c>
    </row>
    <row r="1311" spans="1:16" x14ac:dyDescent="0.25">
      <c r="A1311" s="20" t="s">
        <v>160</v>
      </c>
      <c r="B1311" s="20" t="s">
        <v>2916</v>
      </c>
      <c r="C1311" s="20" t="s">
        <v>2917</v>
      </c>
      <c r="D1311" s="20" t="s">
        <v>2918</v>
      </c>
      <c r="E1311" s="20" t="s">
        <v>15</v>
      </c>
      <c r="F1311" s="20" t="s">
        <v>16</v>
      </c>
      <c r="G1311" s="1" t="s">
        <v>17</v>
      </c>
      <c r="H1311" s="2">
        <v>1.1000000000000001</v>
      </c>
      <c r="I1311" s="8">
        <v>1</v>
      </c>
      <c r="J1311" s="29"/>
      <c r="K1311" s="1"/>
      <c r="L1311" s="20" t="s">
        <v>4212</v>
      </c>
      <c r="M1311" s="2">
        <v>41.183999999999997</v>
      </c>
      <c r="N1311" s="2">
        <f t="shared" si="41"/>
        <v>41.183999999999997</v>
      </c>
      <c r="O1311" s="2">
        <f t="shared" si="42"/>
        <v>0.36771428571428572</v>
      </c>
      <c r="P1311" s="1" t="s">
        <v>12</v>
      </c>
    </row>
    <row r="1312" spans="1:16" x14ac:dyDescent="0.25">
      <c r="A1312" s="31" t="s">
        <v>160</v>
      </c>
      <c r="B1312" s="31" t="s">
        <v>2919</v>
      </c>
      <c r="C1312" s="31" t="s">
        <v>2920</v>
      </c>
      <c r="D1312" s="31" t="s">
        <v>2921</v>
      </c>
      <c r="E1312" s="31" t="s">
        <v>28</v>
      </c>
      <c r="F1312" s="20" t="s">
        <v>16</v>
      </c>
      <c r="G1312" s="1" t="s">
        <v>17</v>
      </c>
      <c r="H1312" s="2">
        <v>1.1000000000000001</v>
      </c>
      <c r="I1312" s="8">
        <v>3</v>
      </c>
      <c r="J1312" s="34" t="s">
        <v>4696</v>
      </c>
      <c r="K1312" s="1">
        <v>439.04</v>
      </c>
      <c r="L1312" s="31"/>
      <c r="M1312" s="2"/>
      <c r="N1312" s="2">
        <f t="shared" si="41"/>
        <v>439.04</v>
      </c>
      <c r="O1312" s="2">
        <f t="shared" si="42"/>
        <v>3.9200000000000004</v>
      </c>
      <c r="P1312" s="1" t="s">
        <v>74</v>
      </c>
    </row>
    <row r="1313" spans="1:16" x14ac:dyDescent="0.25">
      <c r="A1313" s="33"/>
      <c r="B1313" s="33"/>
      <c r="C1313" s="33"/>
      <c r="D1313" s="33"/>
      <c r="E1313" s="33"/>
      <c r="F1313" s="20" t="s">
        <v>16</v>
      </c>
      <c r="G1313" s="1" t="s">
        <v>14</v>
      </c>
      <c r="H1313" s="2">
        <v>0</v>
      </c>
      <c r="I1313" s="8">
        <v>1</v>
      </c>
      <c r="J1313" s="35"/>
      <c r="K1313" s="1"/>
      <c r="L1313" s="33"/>
      <c r="M1313" s="2"/>
      <c r="N1313" s="19">
        <f t="shared" si="41"/>
        <v>0</v>
      </c>
      <c r="O1313" s="19">
        <f t="shared" si="42"/>
        <v>0</v>
      </c>
      <c r="P1313" s="1" t="s">
        <v>24</v>
      </c>
    </row>
    <row r="1314" spans="1:16" x14ac:dyDescent="0.25">
      <c r="A1314" s="20" t="s">
        <v>160</v>
      </c>
      <c r="B1314" s="20" t="s">
        <v>2928</v>
      </c>
      <c r="C1314" s="20" t="s">
        <v>2929</v>
      </c>
      <c r="D1314" s="20" t="s">
        <v>2930</v>
      </c>
      <c r="E1314" s="20" t="s">
        <v>28</v>
      </c>
      <c r="F1314" s="20" t="s">
        <v>16</v>
      </c>
      <c r="G1314" s="1" t="s">
        <v>14</v>
      </c>
      <c r="H1314" s="2">
        <v>0</v>
      </c>
      <c r="I1314" s="8">
        <v>1</v>
      </c>
      <c r="J1314" s="29" t="s">
        <v>4775</v>
      </c>
      <c r="K1314" s="1"/>
      <c r="L1314" s="20"/>
      <c r="M1314" s="2"/>
      <c r="N1314" s="19">
        <f t="shared" si="41"/>
        <v>0</v>
      </c>
      <c r="O1314" s="19">
        <f t="shared" si="42"/>
        <v>0</v>
      </c>
      <c r="P1314" s="1" t="s">
        <v>24</v>
      </c>
    </row>
    <row r="1315" spans="1:16" x14ac:dyDescent="0.25">
      <c r="A1315" s="31" t="s">
        <v>160</v>
      </c>
      <c r="B1315" s="31" t="s">
        <v>2931</v>
      </c>
      <c r="C1315" s="31" t="s">
        <v>2932</v>
      </c>
      <c r="D1315" s="31" t="s">
        <v>2933</v>
      </c>
      <c r="E1315" s="31" t="s">
        <v>28</v>
      </c>
      <c r="F1315" s="20" t="s">
        <v>16</v>
      </c>
      <c r="G1315" s="1" t="s">
        <v>17</v>
      </c>
      <c r="H1315" s="2">
        <v>1.1000000000000001</v>
      </c>
      <c r="I1315" s="8">
        <v>1</v>
      </c>
      <c r="J1315" s="34" t="s">
        <v>4489</v>
      </c>
      <c r="K1315" s="1">
        <v>156.80000000000001</v>
      </c>
      <c r="L1315" s="31"/>
      <c r="M1315" s="2"/>
      <c r="N1315" s="2">
        <f t="shared" si="41"/>
        <v>156.80000000000001</v>
      </c>
      <c r="O1315" s="2">
        <f t="shared" si="42"/>
        <v>1.4000000000000001</v>
      </c>
      <c r="P1315" s="1" t="s">
        <v>99</v>
      </c>
    </row>
    <row r="1316" spans="1:16" x14ac:dyDescent="0.25">
      <c r="A1316" s="33"/>
      <c r="B1316" s="33"/>
      <c r="C1316" s="33"/>
      <c r="D1316" s="33"/>
      <c r="E1316" s="33"/>
      <c r="F1316" s="20" t="s">
        <v>16</v>
      </c>
      <c r="G1316" s="1" t="s">
        <v>14</v>
      </c>
      <c r="H1316" s="2">
        <v>0</v>
      </c>
      <c r="I1316" s="8">
        <v>0</v>
      </c>
      <c r="J1316" s="35"/>
      <c r="K1316" s="1"/>
      <c r="L1316" s="33"/>
      <c r="M1316" s="2"/>
      <c r="N1316" s="19">
        <f t="shared" si="41"/>
        <v>0</v>
      </c>
      <c r="O1316" s="19">
        <f t="shared" si="42"/>
        <v>0</v>
      </c>
      <c r="P1316" s="1" t="s">
        <v>10</v>
      </c>
    </row>
    <row r="1317" spans="1:16" x14ac:dyDescent="0.25">
      <c r="A1317" s="20" t="s">
        <v>160</v>
      </c>
      <c r="B1317" s="20" t="s">
        <v>2934</v>
      </c>
      <c r="C1317" s="20" t="s">
        <v>2935</v>
      </c>
      <c r="D1317" s="20" t="s">
        <v>2936</v>
      </c>
      <c r="E1317" s="20" t="s">
        <v>28</v>
      </c>
      <c r="F1317" s="20" t="s">
        <v>16</v>
      </c>
      <c r="G1317" s="1" t="s">
        <v>17</v>
      </c>
      <c r="H1317" s="2">
        <v>1.1000000000000001</v>
      </c>
      <c r="I1317" s="8">
        <v>1</v>
      </c>
      <c r="J1317" s="29" t="s">
        <v>4489</v>
      </c>
      <c r="K1317" s="1">
        <v>156.80000000000001</v>
      </c>
      <c r="L1317" s="20"/>
      <c r="M1317" s="2"/>
      <c r="N1317" s="2">
        <f t="shared" si="41"/>
        <v>156.80000000000001</v>
      </c>
      <c r="O1317" s="2">
        <f t="shared" si="42"/>
        <v>1.4000000000000001</v>
      </c>
      <c r="P1317" s="1" t="s">
        <v>66</v>
      </c>
    </row>
    <row r="1318" spans="1:16" x14ac:dyDescent="0.25">
      <c r="A1318" s="20" t="s">
        <v>160</v>
      </c>
      <c r="B1318" s="20" t="s">
        <v>2937</v>
      </c>
      <c r="C1318" s="20" t="s">
        <v>2938</v>
      </c>
      <c r="D1318" s="20" t="s">
        <v>2939</v>
      </c>
      <c r="E1318" s="20" t="s">
        <v>28</v>
      </c>
      <c r="F1318" s="20" t="s">
        <v>16</v>
      </c>
      <c r="G1318" s="1" t="s">
        <v>17</v>
      </c>
      <c r="H1318" s="2">
        <v>1.1000000000000001</v>
      </c>
      <c r="I1318" s="8">
        <v>1</v>
      </c>
      <c r="J1318" s="29" t="s">
        <v>4489</v>
      </c>
      <c r="K1318" s="1">
        <v>156.80000000000001</v>
      </c>
      <c r="L1318" s="20"/>
      <c r="M1318" s="2"/>
      <c r="N1318" s="2">
        <f t="shared" si="41"/>
        <v>156.80000000000001</v>
      </c>
      <c r="O1318" s="2">
        <f t="shared" si="42"/>
        <v>1.4000000000000001</v>
      </c>
      <c r="P1318" s="1" t="s">
        <v>66</v>
      </c>
    </row>
    <row r="1319" spans="1:16" x14ac:dyDescent="0.25">
      <c r="A1319" s="20" t="s">
        <v>160</v>
      </c>
      <c r="B1319" s="20" t="s">
        <v>2943</v>
      </c>
      <c r="C1319" s="20" t="s">
        <v>2944</v>
      </c>
      <c r="D1319" s="20" t="s">
        <v>2945</v>
      </c>
      <c r="E1319" s="20" t="s">
        <v>28</v>
      </c>
      <c r="F1319" s="20" t="s">
        <v>16</v>
      </c>
      <c r="G1319" s="1" t="s">
        <v>14</v>
      </c>
      <c r="H1319" s="2">
        <v>0</v>
      </c>
      <c r="I1319" s="8">
        <v>1</v>
      </c>
      <c r="J1319" s="29" t="s">
        <v>4761</v>
      </c>
      <c r="K1319" s="1"/>
      <c r="L1319" s="20"/>
      <c r="M1319" s="2"/>
      <c r="N1319" s="19">
        <f t="shared" si="41"/>
        <v>0</v>
      </c>
      <c r="O1319" s="19">
        <f t="shared" si="42"/>
        <v>0</v>
      </c>
      <c r="P1319" s="1" t="s">
        <v>24</v>
      </c>
    </row>
    <row r="1320" spans="1:16" x14ac:dyDescent="0.25">
      <c r="A1320" s="20" t="s">
        <v>160</v>
      </c>
      <c r="B1320" s="20" t="s">
        <v>2946</v>
      </c>
      <c r="C1320" s="20" t="s">
        <v>2947</v>
      </c>
      <c r="D1320" s="20" t="s">
        <v>2948</v>
      </c>
      <c r="E1320" s="20" t="s">
        <v>28</v>
      </c>
      <c r="F1320" s="20" t="s">
        <v>16</v>
      </c>
      <c r="G1320" s="1" t="s">
        <v>14</v>
      </c>
      <c r="H1320" s="2">
        <v>0</v>
      </c>
      <c r="I1320" s="8">
        <v>1</v>
      </c>
      <c r="J1320" s="29" t="s">
        <v>4761</v>
      </c>
      <c r="K1320" s="1"/>
      <c r="L1320" s="20"/>
      <c r="M1320" s="2"/>
      <c r="N1320" s="19">
        <f t="shared" si="41"/>
        <v>0</v>
      </c>
      <c r="O1320" s="19">
        <f t="shared" si="42"/>
        <v>0</v>
      </c>
      <c r="P1320" s="1" t="s">
        <v>24</v>
      </c>
    </row>
    <row r="1321" spans="1:16" x14ac:dyDescent="0.25">
      <c r="A1321" s="20" t="s">
        <v>160</v>
      </c>
      <c r="B1321" s="20" t="s">
        <v>2949</v>
      </c>
      <c r="C1321" s="20" t="s">
        <v>2950</v>
      </c>
      <c r="D1321" s="20" t="s">
        <v>2951</v>
      </c>
      <c r="E1321" s="20" t="s">
        <v>28</v>
      </c>
      <c r="F1321" s="20" t="s">
        <v>16</v>
      </c>
      <c r="G1321" s="1" t="s">
        <v>14</v>
      </c>
      <c r="H1321" s="2">
        <v>0</v>
      </c>
      <c r="I1321" s="8">
        <v>1</v>
      </c>
      <c r="J1321" s="29" t="s">
        <v>4554</v>
      </c>
      <c r="K1321" s="1"/>
      <c r="L1321" s="20"/>
      <c r="M1321" s="2"/>
      <c r="N1321" s="19">
        <f t="shared" si="41"/>
        <v>0</v>
      </c>
      <c r="O1321" s="19">
        <f t="shared" si="42"/>
        <v>0</v>
      </c>
      <c r="P1321" s="1" t="s">
        <v>24</v>
      </c>
    </row>
    <row r="1322" spans="1:16" x14ac:dyDescent="0.25">
      <c r="A1322" s="20" t="s">
        <v>160</v>
      </c>
      <c r="B1322" s="20" t="s">
        <v>2952</v>
      </c>
      <c r="C1322" s="20" t="s">
        <v>2953</v>
      </c>
      <c r="D1322" s="20" t="s">
        <v>2954</v>
      </c>
      <c r="E1322" s="20" t="s">
        <v>28</v>
      </c>
      <c r="F1322" s="20" t="s">
        <v>16</v>
      </c>
      <c r="G1322" s="1" t="s">
        <v>14</v>
      </c>
      <c r="H1322" s="2">
        <v>0</v>
      </c>
      <c r="I1322" s="8">
        <v>1</v>
      </c>
      <c r="J1322" s="29" t="s">
        <v>4554</v>
      </c>
      <c r="K1322" s="1"/>
      <c r="L1322" s="20"/>
      <c r="M1322" s="2"/>
      <c r="N1322" s="19">
        <f t="shared" si="41"/>
        <v>0</v>
      </c>
      <c r="O1322" s="19">
        <f t="shared" si="42"/>
        <v>0</v>
      </c>
      <c r="P1322" s="1" t="s">
        <v>24</v>
      </c>
    </row>
    <row r="1323" spans="1:16" x14ac:dyDescent="0.25">
      <c r="A1323" s="31" t="s">
        <v>160</v>
      </c>
      <c r="B1323" s="31" t="s">
        <v>2955</v>
      </c>
      <c r="C1323" s="31" t="s">
        <v>2956</v>
      </c>
      <c r="D1323" s="31" t="s">
        <v>2957</v>
      </c>
      <c r="E1323" s="31" t="s">
        <v>28</v>
      </c>
      <c r="F1323" s="20" t="s">
        <v>16</v>
      </c>
      <c r="G1323" s="1" t="s">
        <v>17</v>
      </c>
      <c r="H1323" s="2">
        <v>1.1000000000000001</v>
      </c>
      <c r="I1323" s="8">
        <v>2</v>
      </c>
      <c r="J1323" s="34" t="s">
        <v>4489</v>
      </c>
      <c r="K1323" s="1">
        <v>8.7100000000000009</v>
      </c>
      <c r="L1323" s="31"/>
      <c r="M1323" s="2"/>
      <c r="N1323" s="2">
        <f t="shared" si="41"/>
        <v>8.7100000000000009</v>
      </c>
      <c r="O1323" s="2">
        <f t="shared" si="42"/>
        <v>7.7767857142857152E-2</v>
      </c>
      <c r="P1323" s="1" t="s">
        <v>116</v>
      </c>
    </row>
    <row r="1324" spans="1:16" x14ac:dyDescent="0.25">
      <c r="A1324" s="33"/>
      <c r="B1324" s="33"/>
      <c r="C1324" s="33"/>
      <c r="D1324" s="33"/>
      <c r="E1324" s="33"/>
      <c r="F1324" s="20" t="s">
        <v>16</v>
      </c>
      <c r="G1324" s="1" t="s">
        <v>14</v>
      </c>
      <c r="H1324" s="2">
        <v>0</v>
      </c>
      <c r="I1324" s="8">
        <v>1</v>
      </c>
      <c r="J1324" s="35"/>
      <c r="K1324" s="1"/>
      <c r="L1324" s="33"/>
      <c r="M1324" s="2"/>
      <c r="N1324" s="19">
        <f t="shared" si="41"/>
        <v>0</v>
      </c>
      <c r="O1324" s="19">
        <f t="shared" si="42"/>
        <v>0</v>
      </c>
      <c r="P1324" s="1" t="s">
        <v>12</v>
      </c>
    </row>
    <row r="1325" spans="1:16" x14ac:dyDescent="0.25">
      <c r="A1325" s="31" t="s">
        <v>160</v>
      </c>
      <c r="B1325" s="31" t="s">
        <v>2958</v>
      </c>
      <c r="C1325" s="31" t="s">
        <v>2959</v>
      </c>
      <c r="D1325" s="31" t="s">
        <v>2960</v>
      </c>
      <c r="E1325" s="31" t="s">
        <v>28</v>
      </c>
      <c r="F1325" s="20" t="s">
        <v>16</v>
      </c>
      <c r="G1325" s="1" t="s">
        <v>17</v>
      </c>
      <c r="H1325" s="2">
        <v>1.1000000000000001</v>
      </c>
      <c r="I1325" s="8">
        <v>3</v>
      </c>
      <c r="J1325" s="34" t="s">
        <v>4489</v>
      </c>
      <c r="K1325" s="1">
        <v>8.7100000000000009</v>
      </c>
      <c r="L1325" s="31"/>
      <c r="M1325" s="2"/>
      <c r="N1325" s="2">
        <f t="shared" ref="N1325:N1388" si="43">K1325+M1325</f>
        <v>8.7100000000000009</v>
      </c>
      <c r="O1325" s="2">
        <f t="shared" ref="O1325:O1388" si="44">N1325/112</f>
        <v>7.7767857142857152E-2</v>
      </c>
      <c r="P1325" s="1" t="s">
        <v>34</v>
      </c>
    </row>
    <row r="1326" spans="1:16" x14ac:dyDescent="0.25">
      <c r="A1326" s="33"/>
      <c r="B1326" s="33"/>
      <c r="C1326" s="33"/>
      <c r="D1326" s="33"/>
      <c r="E1326" s="33"/>
      <c r="F1326" s="20" t="s">
        <v>16</v>
      </c>
      <c r="G1326" s="1" t="s">
        <v>14</v>
      </c>
      <c r="H1326" s="2">
        <v>0</v>
      </c>
      <c r="I1326" s="8">
        <v>1</v>
      </c>
      <c r="J1326" s="35"/>
      <c r="K1326" s="1"/>
      <c r="L1326" s="33"/>
      <c r="M1326" s="2"/>
      <c r="N1326" s="19">
        <f t="shared" si="43"/>
        <v>0</v>
      </c>
      <c r="O1326" s="19">
        <f t="shared" si="44"/>
        <v>0</v>
      </c>
      <c r="P1326" s="1" t="s">
        <v>12</v>
      </c>
    </row>
    <row r="1327" spans="1:16" x14ac:dyDescent="0.25">
      <c r="A1327" s="20" t="s">
        <v>160</v>
      </c>
      <c r="B1327" s="20" t="s">
        <v>2961</v>
      </c>
      <c r="C1327" s="20" t="s">
        <v>2962</v>
      </c>
      <c r="D1327" s="20" t="s">
        <v>2963</v>
      </c>
      <c r="E1327" s="20" t="s">
        <v>28</v>
      </c>
      <c r="F1327" s="20" t="s">
        <v>16</v>
      </c>
      <c r="G1327" s="1" t="s">
        <v>17</v>
      </c>
      <c r="H1327" s="2">
        <v>1.1000000000000001</v>
      </c>
      <c r="I1327" s="8">
        <v>1</v>
      </c>
      <c r="J1327" s="29" t="s">
        <v>4489</v>
      </c>
      <c r="K1327" s="1">
        <v>8.7100000000000009</v>
      </c>
      <c r="L1327" s="20"/>
      <c r="M1327" s="2"/>
      <c r="N1327" s="2">
        <f t="shared" si="43"/>
        <v>8.7100000000000009</v>
      </c>
      <c r="O1327" s="2">
        <f t="shared" si="44"/>
        <v>7.7767857142857152E-2</v>
      </c>
      <c r="P1327" s="1" t="s">
        <v>121</v>
      </c>
    </row>
    <row r="1328" spans="1:16" x14ac:dyDescent="0.25">
      <c r="A1328" s="20" t="s">
        <v>160</v>
      </c>
      <c r="B1328" s="20" t="s">
        <v>2964</v>
      </c>
      <c r="C1328" s="20" t="s">
        <v>2965</v>
      </c>
      <c r="D1328" s="20" t="s">
        <v>2966</v>
      </c>
      <c r="E1328" s="20" t="s">
        <v>28</v>
      </c>
      <c r="F1328" s="20" t="s">
        <v>16</v>
      </c>
      <c r="G1328" s="1" t="s">
        <v>17</v>
      </c>
      <c r="H1328" s="2">
        <v>1.1000000000000001</v>
      </c>
      <c r="I1328" s="8">
        <v>1</v>
      </c>
      <c r="J1328" s="29" t="s">
        <v>4489</v>
      </c>
      <c r="K1328" s="1">
        <v>8.7100000000000009</v>
      </c>
      <c r="L1328" s="20"/>
      <c r="M1328" s="2"/>
      <c r="N1328" s="2">
        <f t="shared" si="43"/>
        <v>8.7100000000000009</v>
      </c>
      <c r="O1328" s="2">
        <f t="shared" si="44"/>
        <v>7.7767857142857152E-2</v>
      </c>
      <c r="P1328" s="1" t="s">
        <v>67</v>
      </c>
    </row>
    <row r="1329" spans="1:16" x14ac:dyDescent="0.25">
      <c r="A1329" s="20" t="s">
        <v>160</v>
      </c>
      <c r="B1329" s="20" t="s">
        <v>2967</v>
      </c>
      <c r="C1329" s="20" t="s">
        <v>2968</v>
      </c>
      <c r="D1329" s="20" t="s">
        <v>2969</v>
      </c>
      <c r="E1329" s="20" t="s">
        <v>28</v>
      </c>
      <c r="F1329" s="20" t="s">
        <v>16</v>
      </c>
      <c r="G1329" s="1" t="s">
        <v>17</v>
      </c>
      <c r="H1329" s="2">
        <v>1.1000000000000001</v>
      </c>
      <c r="I1329" s="8">
        <v>1</v>
      </c>
      <c r="J1329" s="29" t="s">
        <v>4489</v>
      </c>
      <c r="K1329" s="1">
        <v>8.7100000000000009</v>
      </c>
      <c r="L1329" s="20"/>
      <c r="M1329" s="2"/>
      <c r="N1329" s="2">
        <f t="shared" si="43"/>
        <v>8.7100000000000009</v>
      </c>
      <c r="O1329" s="2">
        <f t="shared" si="44"/>
        <v>7.7767857142857152E-2</v>
      </c>
      <c r="P1329" s="1" t="s">
        <v>61</v>
      </c>
    </row>
    <row r="1330" spans="1:16" x14ac:dyDescent="0.25">
      <c r="A1330" s="31" t="s">
        <v>160</v>
      </c>
      <c r="B1330" s="31" t="s">
        <v>2970</v>
      </c>
      <c r="C1330" s="31" t="s">
        <v>2971</v>
      </c>
      <c r="D1330" s="31" t="s">
        <v>2972</v>
      </c>
      <c r="E1330" s="31" t="s">
        <v>28</v>
      </c>
      <c r="F1330" s="20" t="s">
        <v>16</v>
      </c>
      <c r="G1330" s="1" t="s">
        <v>17</v>
      </c>
      <c r="H1330" s="2">
        <v>1.1000000000000001</v>
      </c>
      <c r="I1330" s="8">
        <v>1</v>
      </c>
      <c r="J1330" s="34" t="s">
        <v>4489</v>
      </c>
      <c r="K1330" s="1">
        <v>8.7100000000000009</v>
      </c>
      <c r="L1330" s="31"/>
      <c r="M1330" s="2"/>
      <c r="N1330" s="2">
        <f t="shared" si="43"/>
        <v>8.7100000000000009</v>
      </c>
      <c r="O1330" s="2">
        <f t="shared" si="44"/>
        <v>7.7767857142857152E-2</v>
      </c>
      <c r="P1330" s="1" t="s">
        <v>61</v>
      </c>
    </row>
    <row r="1331" spans="1:16" x14ac:dyDescent="0.25">
      <c r="A1331" s="33"/>
      <c r="B1331" s="33"/>
      <c r="C1331" s="33"/>
      <c r="D1331" s="33"/>
      <c r="E1331" s="33"/>
      <c r="F1331" s="20" t="s">
        <v>16</v>
      </c>
      <c r="G1331" s="1" t="s">
        <v>14</v>
      </c>
      <c r="H1331" s="2">
        <v>0</v>
      </c>
      <c r="I1331" s="8">
        <v>1</v>
      </c>
      <c r="J1331" s="35"/>
      <c r="K1331" s="1"/>
      <c r="L1331" s="33"/>
      <c r="M1331" s="2"/>
      <c r="N1331" s="19">
        <f t="shared" si="43"/>
        <v>0</v>
      </c>
      <c r="O1331" s="19">
        <f t="shared" si="44"/>
        <v>0</v>
      </c>
      <c r="P1331" s="1" t="s">
        <v>12</v>
      </c>
    </row>
    <row r="1332" spans="1:16" x14ac:dyDescent="0.25">
      <c r="A1332" s="31" t="s">
        <v>160</v>
      </c>
      <c r="B1332" s="31" t="s">
        <v>2973</v>
      </c>
      <c r="C1332" s="31" t="s">
        <v>2974</v>
      </c>
      <c r="D1332" s="31" t="s">
        <v>2975</v>
      </c>
      <c r="E1332" s="31" t="s">
        <v>28</v>
      </c>
      <c r="F1332" s="20" t="s">
        <v>16</v>
      </c>
      <c r="G1332" s="1" t="s">
        <v>17</v>
      </c>
      <c r="H1332" s="2">
        <v>1.1000000000000001</v>
      </c>
      <c r="I1332" s="8">
        <v>2</v>
      </c>
      <c r="J1332" s="34" t="s">
        <v>4489</v>
      </c>
      <c r="K1332" s="1">
        <v>8.7100000000000009</v>
      </c>
      <c r="L1332" s="31"/>
      <c r="M1332" s="2"/>
      <c r="N1332" s="2">
        <f t="shared" si="43"/>
        <v>8.7100000000000009</v>
      </c>
      <c r="O1332" s="2">
        <f t="shared" si="44"/>
        <v>7.7767857142857152E-2</v>
      </c>
      <c r="P1332" s="1" t="s">
        <v>116</v>
      </c>
    </row>
    <row r="1333" spans="1:16" x14ac:dyDescent="0.25">
      <c r="A1333" s="33"/>
      <c r="B1333" s="33"/>
      <c r="C1333" s="33"/>
      <c r="D1333" s="33"/>
      <c r="E1333" s="33"/>
      <c r="F1333" s="20" t="s">
        <v>16</v>
      </c>
      <c r="G1333" s="1" t="s">
        <v>14</v>
      </c>
      <c r="H1333" s="2">
        <v>0</v>
      </c>
      <c r="I1333" s="8">
        <v>1</v>
      </c>
      <c r="J1333" s="35"/>
      <c r="K1333" s="1"/>
      <c r="L1333" s="33"/>
      <c r="M1333" s="2"/>
      <c r="N1333" s="19">
        <f t="shared" si="43"/>
        <v>0</v>
      </c>
      <c r="O1333" s="19">
        <f t="shared" si="44"/>
        <v>0</v>
      </c>
      <c r="P1333" s="1" t="s">
        <v>12</v>
      </c>
    </row>
    <row r="1334" spans="1:16" x14ac:dyDescent="0.25">
      <c r="A1334" s="31" t="s">
        <v>160</v>
      </c>
      <c r="B1334" s="31" t="s">
        <v>2976</v>
      </c>
      <c r="C1334" s="31" t="s">
        <v>2977</v>
      </c>
      <c r="D1334" s="31" t="s">
        <v>2978</v>
      </c>
      <c r="E1334" s="31" t="s">
        <v>28</v>
      </c>
      <c r="F1334" s="20" t="s">
        <v>16</v>
      </c>
      <c r="G1334" s="1" t="s">
        <v>17</v>
      </c>
      <c r="H1334" s="2">
        <v>1.1000000000000001</v>
      </c>
      <c r="I1334" s="8">
        <v>1</v>
      </c>
      <c r="J1334" s="34" t="s">
        <v>4489</v>
      </c>
      <c r="K1334" s="1">
        <v>8.7100000000000009</v>
      </c>
      <c r="L1334" s="31"/>
      <c r="M1334" s="2"/>
      <c r="N1334" s="2">
        <f t="shared" si="43"/>
        <v>8.7100000000000009</v>
      </c>
      <c r="O1334" s="2">
        <f t="shared" si="44"/>
        <v>7.7767857142857152E-2</v>
      </c>
      <c r="P1334" s="1" t="s">
        <v>61</v>
      </c>
    </row>
    <row r="1335" spans="1:16" x14ac:dyDescent="0.25">
      <c r="A1335" s="33"/>
      <c r="B1335" s="33"/>
      <c r="C1335" s="33"/>
      <c r="D1335" s="33"/>
      <c r="E1335" s="33"/>
      <c r="F1335" s="20" t="s">
        <v>16</v>
      </c>
      <c r="G1335" s="1" t="s">
        <v>14</v>
      </c>
      <c r="H1335" s="2">
        <v>0</v>
      </c>
      <c r="I1335" s="8">
        <v>1</v>
      </c>
      <c r="J1335" s="35"/>
      <c r="K1335" s="1"/>
      <c r="L1335" s="33"/>
      <c r="M1335" s="2"/>
      <c r="N1335" s="19">
        <f t="shared" si="43"/>
        <v>0</v>
      </c>
      <c r="O1335" s="19">
        <f t="shared" si="44"/>
        <v>0</v>
      </c>
      <c r="P1335" s="1" t="s">
        <v>12</v>
      </c>
    </row>
    <row r="1336" spans="1:16" x14ac:dyDescent="0.25">
      <c r="A1336" s="31" t="s">
        <v>160</v>
      </c>
      <c r="B1336" s="31" t="s">
        <v>2979</v>
      </c>
      <c r="C1336" s="31" t="s">
        <v>2980</v>
      </c>
      <c r="D1336" s="31" t="s">
        <v>2981</v>
      </c>
      <c r="E1336" s="31" t="s">
        <v>28</v>
      </c>
      <c r="F1336" s="20" t="s">
        <v>16</v>
      </c>
      <c r="G1336" s="1" t="s">
        <v>17</v>
      </c>
      <c r="H1336" s="2">
        <v>1.1000000000000001</v>
      </c>
      <c r="I1336" s="8">
        <v>1</v>
      </c>
      <c r="J1336" s="34" t="s">
        <v>4489</v>
      </c>
      <c r="K1336" s="1">
        <v>8.7100000000000009</v>
      </c>
      <c r="L1336" s="31"/>
      <c r="M1336" s="2"/>
      <c r="N1336" s="2">
        <f t="shared" si="43"/>
        <v>8.7100000000000009</v>
      </c>
      <c r="O1336" s="2">
        <f t="shared" si="44"/>
        <v>7.7767857142857152E-2</v>
      </c>
      <c r="P1336" s="1" t="s">
        <v>96</v>
      </c>
    </row>
    <row r="1337" spans="1:16" x14ac:dyDescent="0.25">
      <c r="A1337" s="33"/>
      <c r="B1337" s="33"/>
      <c r="C1337" s="33"/>
      <c r="D1337" s="33"/>
      <c r="E1337" s="33"/>
      <c r="F1337" s="20" t="s">
        <v>16</v>
      </c>
      <c r="G1337" s="1" t="s">
        <v>14</v>
      </c>
      <c r="H1337" s="2">
        <v>0</v>
      </c>
      <c r="I1337" s="8">
        <v>1</v>
      </c>
      <c r="J1337" s="35"/>
      <c r="K1337" s="1"/>
      <c r="L1337" s="33"/>
      <c r="M1337" s="2"/>
      <c r="N1337" s="19">
        <f t="shared" si="43"/>
        <v>0</v>
      </c>
      <c r="O1337" s="19">
        <f t="shared" si="44"/>
        <v>0</v>
      </c>
      <c r="P1337" s="1" t="s">
        <v>12</v>
      </c>
    </row>
    <row r="1338" spans="1:16" x14ac:dyDescent="0.25">
      <c r="A1338" s="31" t="s">
        <v>160</v>
      </c>
      <c r="B1338" s="31" t="s">
        <v>2982</v>
      </c>
      <c r="C1338" s="31" t="s">
        <v>2983</v>
      </c>
      <c r="D1338" s="31" t="s">
        <v>2984</v>
      </c>
      <c r="E1338" s="31" t="s">
        <v>28</v>
      </c>
      <c r="F1338" s="20" t="s">
        <v>16</v>
      </c>
      <c r="G1338" s="1" t="s">
        <v>17</v>
      </c>
      <c r="H1338" s="2">
        <v>1.1000000000000001</v>
      </c>
      <c r="I1338" s="8">
        <v>2</v>
      </c>
      <c r="J1338" s="34" t="s">
        <v>4489</v>
      </c>
      <c r="K1338" s="1">
        <v>8.7100000000000009</v>
      </c>
      <c r="L1338" s="31"/>
      <c r="M1338" s="2"/>
      <c r="N1338" s="2">
        <f t="shared" si="43"/>
        <v>8.7100000000000009</v>
      </c>
      <c r="O1338" s="2">
        <f t="shared" si="44"/>
        <v>7.7767857142857152E-2</v>
      </c>
      <c r="P1338" s="1" t="s">
        <v>116</v>
      </c>
    </row>
    <row r="1339" spans="1:16" x14ac:dyDescent="0.25">
      <c r="A1339" s="33"/>
      <c r="B1339" s="33"/>
      <c r="C1339" s="33"/>
      <c r="D1339" s="33"/>
      <c r="E1339" s="33"/>
      <c r="F1339" s="20" t="s">
        <v>16</v>
      </c>
      <c r="G1339" s="1" t="s">
        <v>14</v>
      </c>
      <c r="H1339" s="2">
        <v>0</v>
      </c>
      <c r="I1339" s="8">
        <v>1</v>
      </c>
      <c r="J1339" s="35"/>
      <c r="K1339" s="1"/>
      <c r="L1339" s="33"/>
      <c r="M1339" s="2"/>
      <c r="N1339" s="19">
        <f t="shared" si="43"/>
        <v>0</v>
      </c>
      <c r="O1339" s="19">
        <f t="shared" si="44"/>
        <v>0</v>
      </c>
      <c r="P1339" s="1" t="s">
        <v>12</v>
      </c>
    </row>
    <row r="1340" spans="1:16" x14ac:dyDescent="0.25">
      <c r="A1340" s="20" t="s">
        <v>160</v>
      </c>
      <c r="B1340" s="20" t="s">
        <v>2985</v>
      </c>
      <c r="C1340" s="20" t="s">
        <v>2986</v>
      </c>
      <c r="D1340" s="20" t="s">
        <v>2987</v>
      </c>
      <c r="E1340" s="20" t="s">
        <v>28</v>
      </c>
      <c r="F1340" s="20" t="s">
        <v>16</v>
      </c>
      <c r="G1340" s="1" t="s">
        <v>14</v>
      </c>
      <c r="H1340" s="2">
        <v>0</v>
      </c>
      <c r="I1340" s="8">
        <v>1</v>
      </c>
      <c r="J1340" s="29" t="s">
        <v>4554</v>
      </c>
      <c r="K1340" s="1"/>
      <c r="L1340" s="20"/>
      <c r="M1340" s="2"/>
      <c r="N1340" s="19">
        <f t="shared" si="43"/>
        <v>0</v>
      </c>
      <c r="O1340" s="19">
        <f t="shared" si="44"/>
        <v>0</v>
      </c>
      <c r="P1340" s="1" t="s">
        <v>24</v>
      </c>
    </row>
    <row r="1341" spans="1:16" x14ac:dyDescent="0.25">
      <c r="A1341" s="31" t="s">
        <v>160</v>
      </c>
      <c r="B1341" s="31" t="s">
        <v>2991</v>
      </c>
      <c r="C1341" s="31" t="s">
        <v>2992</v>
      </c>
      <c r="D1341" s="31" t="s">
        <v>2993</v>
      </c>
      <c r="E1341" s="31" t="s">
        <v>28</v>
      </c>
      <c r="F1341" s="20" t="s">
        <v>16</v>
      </c>
      <c r="G1341" s="1" t="s">
        <v>17</v>
      </c>
      <c r="H1341" s="2">
        <v>1.1000000000000001</v>
      </c>
      <c r="I1341" s="8">
        <v>3</v>
      </c>
      <c r="J1341" s="34" t="s">
        <v>4670</v>
      </c>
      <c r="K1341" s="1"/>
      <c r="L1341" s="31"/>
      <c r="M1341" s="2"/>
      <c r="N1341" s="19">
        <f t="shared" si="43"/>
        <v>0</v>
      </c>
      <c r="O1341" s="19">
        <f t="shared" si="44"/>
        <v>0</v>
      </c>
      <c r="P1341" s="1" t="s">
        <v>2994</v>
      </c>
    </row>
    <row r="1342" spans="1:16" x14ac:dyDescent="0.25">
      <c r="A1342" s="33"/>
      <c r="B1342" s="33"/>
      <c r="C1342" s="33"/>
      <c r="D1342" s="33"/>
      <c r="E1342" s="33"/>
      <c r="F1342" s="20" t="s">
        <v>16</v>
      </c>
      <c r="G1342" s="1" t="s">
        <v>14</v>
      </c>
      <c r="H1342" s="2">
        <v>0</v>
      </c>
      <c r="I1342" s="8">
        <v>1</v>
      </c>
      <c r="J1342" s="35"/>
      <c r="K1342" s="1"/>
      <c r="L1342" s="33"/>
      <c r="M1342" s="2"/>
      <c r="N1342" s="19">
        <f t="shared" si="43"/>
        <v>0</v>
      </c>
      <c r="O1342" s="19">
        <f t="shared" si="44"/>
        <v>0</v>
      </c>
      <c r="P1342" s="1" t="s">
        <v>12</v>
      </c>
    </row>
    <row r="1343" spans="1:16" x14ac:dyDescent="0.25">
      <c r="A1343" s="20" t="s">
        <v>160</v>
      </c>
      <c r="B1343" s="20" t="s">
        <v>2998</v>
      </c>
      <c r="C1343" s="20" t="s">
        <v>2999</v>
      </c>
      <c r="D1343" s="20" t="s">
        <v>3000</v>
      </c>
      <c r="E1343" s="20" t="s">
        <v>15</v>
      </c>
      <c r="F1343" s="20" t="s">
        <v>16</v>
      </c>
      <c r="G1343" s="1" t="s">
        <v>105</v>
      </c>
      <c r="H1343" s="2">
        <v>8</v>
      </c>
      <c r="I1343" s="8">
        <v>0</v>
      </c>
      <c r="J1343" s="29"/>
      <c r="K1343" s="1"/>
      <c r="L1343" s="20" t="s">
        <v>4785</v>
      </c>
      <c r="M1343" s="2">
        <v>22.5</v>
      </c>
      <c r="N1343" s="2">
        <f t="shared" si="43"/>
        <v>22.5</v>
      </c>
      <c r="O1343" s="2">
        <f t="shared" si="44"/>
        <v>0.20089285714285715</v>
      </c>
      <c r="P1343" s="1" t="s">
        <v>10</v>
      </c>
    </row>
    <row r="1344" spans="1:16" x14ac:dyDescent="0.25">
      <c r="A1344" s="20" t="s">
        <v>160</v>
      </c>
      <c r="B1344" s="20" t="s">
        <v>3004</v>
      </c>
      <c r="C1344" s="20" t="s">
        <v>3005</v>
      </c>
      <c r="D1344" s="20" t="s">
        <v>3006</v>
      </c>
      <c r="E1344" s="20" t="s">
        <v>15</v>
      </c>
      <c r="F1344" s="20" t="s">
        <v>16</v>
      </c>
      <c r="G1344" s="1" t="s">
        <v>17</v>
      </c>
      <c r="H1344" s="2">
        <v>1.1000000000000001</v>
      </c>
      <c r="I1344" s="8">
        <v>4</v>
      </c>
      <c r="J1344" s="29"/>
      <c r="K1344" s="1"/>
      <c r="L1344" s="20" t="s">
        <v>4671</v>
      </c>
      <c r="M1344" s="2">
        <v>258</v>
      </c>
      <c r="N1344" s="2">
        <f t="shared" si="43"/>
        <v>258</v>
      </c>
      <c r="O1344" s="2">
        <f t="shared" si="44"/>
        <v>2.3035714285714284</v>
      </c>
      <c r="P1344" s="1" t="s">
        <v>75</v>
      </c>
    </row>
    <row r="1345" spans="1:18" x14ac:dyDescent="0.25">
      <c r="A1345" s="20" t="s">
        <v>160</v>
      </c>
      <c r="B1345" s="20" t="s">
        <v>3007</v>
      </c>
      <c r="C1345" s="20" t="s">
        <v>3008</v>
      </c>
      <c r="D1345" s="20" t="s">
        <v>3009</v>
      </c>
      <c r="E1345" s="20" t="s">
        <v>28</v>
      </c>
      <c r="F1345" s="20" t="s">
        <v>16</v>
      </c>
      <c r="G1345" s="1" t="s">
        <v>17</v>
      </c>
      <c r="H1345" s="2">
        <v>1.1000000000000001</v>
      </c>
      <c r="I1345" s="8">
        <v>3</v>
      </c>
      <c r="J1345" s="29" t="s">
        <v>4667</v>
      </c>
      <c r="K1345" s="1">
        <v>162.13</v>
      </c>
      <c r="L1345" s="20"/>
      <c r="M1345" s="2"/>
      <c r="N1345" s="2">
        <f t="shared" si="43"/>
        <v>162.13</v>
      </c>
      <c r="O1345" s="2">
        <f t="shared" si="44"/>
        <v>1.4475892857142856</v>
      </c>
      <c r="P1345" s="1" t="s">
        <v>113</v>
      </c>
    </row>
    <row r="1346" spans="1:18" x14ac:dyDescent="0.25">
      <c r="A1346" s="20" t="s">
        <v>160</v>
      </c>
      <c r="B1346" s="20" t="s">
        <v>3010</v>
      </c>
      <c r="C1346" s="20" t="s">
        <v>3011</v>
      </c>
      <c r="D1346" s="20" t="s">
        <v>3012</v>
      </c>
      <c r="E1346" s="20" t="s">
        <v>28</v>
      </c>
      <c r="F1346" s="20" t="s">
        <v>16</v>
      </c>
      <c r="G1346" s="1" t="s">
        <v>17</v>
      </c>
      <c r="H1346" s="2">
        <v>1.1000000000000001</v>
      </c>
      <c r="I1346" s="8">
        <v>1</v>
      </c>
      <c r="J1346" s="29" t="s">
        <v>4667</v>
      </c>
      <c r="K1346" s="1">
        <v>162.13</v>
      </c>
      <c r="L1346" s="20"/>
      <c r="M1346" s="2"/>
      <c r="N1346" s="2">
        <f t="shared" si="43"/>
        <v>162.13</v>
      </c>
      <c r="O1346" s="2">
        <f t="shared" si="44"/>
        <v>1.4475892857142856</v>
      </c>
      <c r="P1346" s="1" t="s">
        <v>37</v>
      </c>
    </row>
    <row r="1347" spans="1:18" x14ac:dyDescent="0.25">
      <c r="A1347" s="31" t="s">
        <v>160</v>
      </c>
      <c r="B1347" s="31" t="s">
        <v>3013</v>
      </c>
      <c r="C1347" s="31" t="s">
        <v>3014</v>
      </c>
      <c r="D1347" s="31" t="s">
        <v>3015</v>
      </c>
      <c r="E1347" s="31" t="s">
        <v>28</v>
      </c>
      <c r="F1347" s="20" t="s">
        <v>16</v>
      </c>
      <c r="G1347" s="1" t="s">
        <v>17</v>
      </c>
      <c r="H1347" s="2">
        <v>1.1000000000000001</v>
      </c>
      <c r="I1347" s="8">
        <v>3</v>
      </c>
      <c r="J1347" s="34" t="s">
        <v>4667</v>
      </c>
      <c r="K1347" s="1">
        <v>162.13</v>
      </c>
      <c r="L1347" s="31"/>
      <c r="M1347" s="2"/>
      <c r="N1347" s="2">
        <f t="shared" si="43"/>
        <v>162.13</v>
      </c>
      <c r="O1347" s="2">
        <f t="shared" si="44"/>
        <v>1.4475892857142856</v>
      </c>
      <c r="P1347" s="1" t="s">
        <v>113</v>
      </c>
    </row>
    <row r="1348" spans="1:18" x14ac:dyDescent="0.25">
      <c r="A1348" s="33"/>
      <c r="B1348" s="33"/>
      <c r="C1348" s="33"/>
      <c r="D1348" s="33"/>
      <c r="E1348" s="33"/>
      <c r="F1348" s="20" t="s">
        <v>16</v>
      </c>
      <c r="G1348" s="1" t="s">
        <v>14</v>
      </c>
      <c r="H1348" s="2">
        <v>0</v>
      </c>
      <c r="I1348" s="8">
        <v>1</v>
      </c>
      <c r="J1348" s="35"/>
      <c r="K1348" s="1"/>
      <c r="L1348" s="33"/>
      <c r="M1348" s="2"/>
      <c r="N1348" s="19">
        <f t="shared" si="43"/>
        <v>0</v>
      </c>
      <c r="O1348" s="19">
        <f t="shared" si="44"/>
        <v>0</v>
      </c>
      <c r="P1348" s="1" t="s">
        <v>24</v>
      </c>
    </row>
    <row r="1349" spans="1:18" x14ac:dyDescent="0.25">
      <c r="A1349" s="20" t="s">
        <v>160</v>
      </c>
      <c r="B1349" s="20" t="s">
        <v>3016</v>
      </c>
      <c r="C1349" s="20" t="s">
        <v>3017</v>
      </c>
      <c r="D1349" s="20" t="s">
        <v>3018</v>
      </c>
      <c r="E1349" s="20" t="s">
        <v>15</v>
      </c>
      <c r="F1349" s="20" t="s">
        <v>16</v>
      </c>
      <c r="G1349" s="1" t="s">
        <v>17</v>
      </c>
      <c r="H1349" s="2">
        <v>1.1000000000000001</v>
      </c>
      <c r="I1349" s="8">
        <v>4</v>
      </c>
      <c r="J1349" s="29"/>
      <c r="K1349" s="1"/>
      <c r="L1349" s="20" t="s">
        <v>4672</v>
      </c>
      <c r="M1349" s="2">
        <v>853.5</v>
      </c>
      <c r="N1349" s="2">
        <f t="shared" si="43"/>
        <v>853.5</v>
      </c>
      <c r="O1349" s="2">
        <f t="shared" si="44"/>
        <v>7.6205357142857144</v>
      </c>
      <c r="P1349" s="1" t="s">
        <v>118</v>
      </c>
    </row>
    <row r="1350" spans="1:18" x14ac:dyDescent="0.25">
      <c r="A1350" s="31" t="s">
        <v>160</v>
      </c>
      <c r="B1350" s="31" t="s">
        <v>3019</v>
      </c>
      <c r="C1350" s="31" t="s">
        <v>3020</v>
      </c>
      <c r="D1350" s="31" t="s">
        <v>3021</v>
      </c>
      <c r="E1350" s="31" t="s">
        <v>127</v>
      </c>
      <c r="F1350" s="20" t="s">
        <v>16</v>
      </c>
      <c r="G1350" s="1" t="s">
        <v>105</v>
      </c>
      <c r="H1350" s="2">
        <v>8</v>
      </c>
      <c r="I1350" s="8">
        <v>1</v>
      </c>
      <c r="J1350" s="34"/>
      <c r="K1350" s="1"/>
      <c r="L1350" s="31" t="s">
        <v>4673</v>
      </c>
      <c r="M1350" s="2">
        <v>74.855999999999995</v>
      </c>
      <c r="N1350" s="2">
        <f t="shared" si="43"/>
        <v>74.855999999999995</v>
      </c>
      <c r="O1350" s="2">
        <f t="shared" si="44"/>
        <v>0.66835714285714276</v>
      </c>
      <c r="P1350" s="1" t="s">
        <v>12</v>
      </c>
    </row>
    <row r="1351" spans="1:18" x14ac:dyDescent="0.25">
      <c r="A1351" s="33"/>
      <c r="B1351" s="33"/>
      <c r="C1351" s="33"/>
      <c r="D1351" s="33"/>
      <c r="E1351" s="33"/>
      <c r="F1351" s="20" t="s">
        <v>16</v>
      </c>
      <c r="G1351" s="1" t="s">
        <v>14</v>
      </c>
      <c r="H1351" s="2">
        <v>0</v>
      </c>
      <c r="I1351" s="8">
        <v>1</v>
      </c>
      <c r="J1351" s="35"/>
      <c r="K1351" s="1"/>
      <c r="L1351" s="33"/>
      <c r="M1351" s="2">
        <v>0</v>
      </c>
      <c r="N1351" s="19">
        <f t="shared" si="43"/>
        <v>0</v>
      </c>
      <c r="O1351" s="19">
        <f t="shared" si="44"/>
        <v>0</v>
      </c>
      <c r="P1351" s="1" t="s">
        <v>12</v>
      </c>
    </row>
    <row r="1352" spans="1:18" x14ac:dyDescent="0.25">
      <c r="A1352" s="20" t="s">
        <v>160</v>
      </c>
      <c r="B1352" s="20" t="s">
        <v>3022</v>
      </c>
      <c r="C1352" s="20" t="s">
        <v>3023</v>
      </c>
      <c r="D1352" s="20" t="s">
        <v>3024</v>
      </c>
      <c r="E1352" s="20" t="s">
        <v>28</v>
      </c>
      <c r="F1352" s="20" t="s">
        <v>16</v>
      </c>
      <c r="G1352" s="1" t="s">
        <v>14</v>
      </c>
      <c r="H1352" s="2">
        <v>0</v>
      </c>
      <c r="I1352" s="8">
        <v>1</v>
      </c>
      <c r="J1352" s="29" t="s">
        <v>4486</v>
      </c>
      <c r="K1352" s="1"/>
      <c r="L1352" s="20"/>
      <c r="M1352" s="2"/>
      <c r="N1352" s="19">
        <f t="shared" si="43"/>
        <v>0</v>
      </c>
      <c r="O1352" s="19">
        <f t="shared" si="44"/>
        <v>0</v>
      </c>
      <c r="P1352" s="1" t="s">
        <v>24</v>
      </c>
    </row>
    <row r="1353" spans="1:18" x14ac:dyDescent="0.25">
      <c r="A1353" s="20" t="s">
        <v>160</v>
      </c>
      <c r="B1353" s="20" t="s">
        <v>3025</v>
      </c>
      <c r="C1353" s="20" t="s">
        <v>3026</v>
      </c>
      <c r="D1353" s="20" t="s">
        <v>3027</v>
      </c>
      <c r="E1353" s="20" t="s">
        <v>15</v>
      </c>
      <c r="F1353" s="20" t="s">
        <v>16</v>
      </c>
      <c r="G1353" s="1" t="s">
        <v>17</v>
      </c>
      <c r="H1353" s="2">
        <v>1.1000000000000001</v>
      </c>
      <c r="I1353" s="8">
        <v>2</v>
      </c>
      <c r="J1353" s="29"/>
      <c r="K1353" s="1"/>
      <c r="L1353" s="20" t="s">
        <v>4674</v>
      </c>
      <c r="M1353" s="2">
        <v>130.5</v>
      </c>
      <c r="N1353" s="2">
        <f t="shared" si="43"/>
        <v>130.5</v>
      </c>
      <c r="O1353" s="2">
        <f t="shared" si="44"/>
        <v>1.1651785714285714</v>
      </c>
      <c r="P1353" s="1" t="s">
        <v>22</v>
      </c>
    </row>
    <row r="1354" spans="1:18" x14ac:dyDescent="0.25">
      <c r="A1354" s="31" t="s">
        <v>160</v>
      </c>
      <c r="B1354" s="31" t="s">
        <v>3028</v>
      </c>
      <c r="C1354" s="31" t="s">
        <v>3029</v>
      </c>
      <c r="D1354" s="31" t="s">
        <v>3030</v>
      </c>
      <c r="E1354" s="31" t="s">
        <v>28</v>
      </c>
      <c r="F1354" s="20" t="s">
        <v>16</v>
      </c>
      <c r="G1354" s="1" t="s">
        <v>17</v>
      </c>
      <c r="H1354" s="2">
        <v>1.1000000000000001</v>
      </c>
      <c r="I1354" s="8">
        <v>1</v>
      </c>
      <c r="J1354" s="34" t="s">
        <v>4781</v>
      </c>
      <c r="K1354" s="1">
        <v>31.27</v>
      </c>
      <c r="L1354" s="31"/>
      <c r="M1354" s="2"/>
      <c r="N1354" s="2">
        <f t="shared" si="43"/>
        <v>31.27</v>
      </c>
      <c r="O1354" s="2">
        <f t="shared" si="44"/>
        <v>0.27919642857142857</v>
      </c>
      <c r="P1354" s="1" t="s">
        <v>93</v>
      </c>
    </row>
    <row r="1355" spans="1:18" x14ac:dyDescent="0.25">
      <c r="A1355" s="33"/>
      <c r="B1355" s="33"/>
      <c r="C1355" s="33"/>
      <c r="D1355" s="33"/>
      <c r="E1355" s="33"/>
      <c r="F1355" s="20" t="s">
        <v>16</v>
      </c>
      <c r="G1355" s="1" t="s">
        <v>14</v>
      </c>
      <c r="H1355" s="2">
        <v>0</v>
      </c>
      <c r="I1355" s="8">
        <v>1</v>
      </c>
      <c r="J1355" s="35"/>
      <c r="K1355" s="1"/>
      <c r="L1355" s="33"/>
      <c r="M1355" s="2"/>
      <c r="N1355" s="19">
        <f t="shared" si="43"/>
        <v>0</v>
      </c>
      <c r="O1355" s="19">
        <f t="shared" si="44"/>
        <v>0</v>
      </c>
      <c r="P1355" s="1" t="s">
        <v>24</v>
      </c>
    </row>
    <row r="1356" spans="1:18" x14ac:dyDescent="0.25">
      <c r="A1356" s="20" t="s">
        <v>160</v>
      </c>
      <c r="B1356" s="20" t="s">
        <v>3031</v>
      </c>
      <c r="C1356" s="20" t="s">
        <v>3032</v>
      </c>
      <c r="D1356" s="20" t="s">
        <v>3033</v>
      </c>
      <c r="E1356" s="20" t="s">
        <v>127</v>
      </c>
      <c r="F1356" s="20" t="s">
        <v>16</v>
      </c>
      <c r="G1356" s="1" t="s">
        <v>105</v>
      </c>
      <c r="H1356" s="2">
        <v>8</v>
      </c>
      <c r="I1356" s="8">
        <v>1</v>
      </c>
      <c r="J1356" s="29"/>
      <c r="K1356" s="1"/>
      <c r="L1356" s="20" t="s">
        <v>4391</v>
      </c>
      <c r="M1356" s="2">
        <v>69.924000000000007</v>
      </c>
      <c r="N1356" s="2">
        <f t="shared" si="43"/>
        <v>69.924000000000007</v>
      </c>
      <c r="O1356" s="2">
        <f t="shared" si="44"/>
        <v>0.62432142857142858</v>
      </c>
      <c r="P1356" s="1" t="s">
        <v>12</v>
      </c>
    </row>
    <row r="1357" spans="1:18" x14ac:dyDescent="0.25">
      <c r="A1357" s="20" t="s">
        <v>160</v>
      </c>
      <c r="B1357" s="20" t="s">
        <v>3034</v>
      </c>
      <c r="C1357" s="20" t="s">
        <v>3035</v>
      </c>
      <c r="D1357" s="20" t="s">
        <v>3036</v>
      </c>
      <c r="E1357" s="20" t="s">
        <v>15</v>
      </c>
      <c r="F1357" s="20" t="s">
        <v>16</v>
      </c>
      <c r="G1357" s="1" t="s">
        <v>17</v>
      </c>
      <c r="H1357" s="2">
        <v>1.1000000000000001</v>
      </c>
      <c r="I1357" s="8">
        <v>1</v>
      </c>
      <c r="J1357" s="29"/>
      <c r="K1357" s="1"/>
      <c r="L1357" s="20" t="s">
        <v>4675</v>
      </c>
      <c r="M1357" s="2">
        <v>13.147</v>
      </c>
      <c r="N1357" s="2">
        <f t="shared" si="43"/>
        <v>13.147</v>
      </c>
      <c r="O1357" s="2">
        <f t="shared" si="44"/>
        <v>0.11738392857142857</v>
      </c>
      <c r="P1357" s="1" t="s">
        <v>12</v>
      </c>
    </row>
    <row r="1358" spans="1:18" x14ac:dyDescent="0.25">
      <c r="A1358" s="20" t="s">
        <v>160</v>
      </c>
      <c r="B1358" s="20" t="s">
        <v>3037</v>
      </c>
      <c r="C1358" s="20" t="s">
        <v>3038</v>
      </c>
      <c r="D1358" s="20" t="s">
        <v>3039</v>
      </c>
      <c r="E1358" s="20" t="s">
        <v>28</v>
      </c>
      <c r="F1358" s="20" t="s">
        <v>16</v>
      </c>
      <c r="G1358" s="1" t="s">
        <v>17</v>
      </c>
      <c r="H1358" s="2">
        <v>1.1000000000000001</v>
      </c>
      <c r="I1358" s="8">
        <v>5</v>
      </c>
      <c r="J1358" s="29" t="s">
        <v>4508</v>
      </c>
      <c r="K1358" s="1">
        <v>1713.36</v>
      </c>
      <c r="L1358" s="20" t="s">
        <v>4235</v>
      </c>
      <c r="M1358" s="2">
        <v>328.16399999999999</v>
      </c>
      <c r="N1358" s="2">
        <f t="shared" si="43"/>
        <v>2041.5239999999999</v>
      </c>
      <c r="O1358" s="2">
        <f t="shared" si="44"/>
        <v>18.227892857142855</v>
      </c>
      <c r="P1358" s="1" t="s">
        <v>153</v>
      </c>
      <c r="R1358" s="23"/>
    </row>
    <row r="1359" spans="1:18" x14ac:dyDescent="0.25">
      <c r="A1359" s="31" t="s">
        <v>160</v>
      </c>
      <c r="B1359" s="31" t="s">
        <v>3040</v>
      </c>
      <c r="C1359" s="31" t="s">
        <v>3041</v>
      </c>
      <c r="D1359" s="31" t="s">
        <v>3042</v>
      </c>
      <c r="E1359" s="31" t="s">
        <v>28</v>
      </c>
      <c r="F1359" s="20" t="s">
        <v>16</v>
      </c>
      <c r="G1359" s="1" t="s">
        <v>17</v>
      </c>
      <c r="H1359" s="2">
        <v>1.1000000000000001</v>
      </c>
      <c r="I1359" s="8">
        <v>3</v>
      </c>
      <c r="J1359" s="34" t="s">
        <v>4676</v>
      </c>
      <c r="K1359" s="1">
        <v>92.16</v>
      </c>
      <c r="L1359" s="31"/>
      <c r="M1359" s="2"/>
      <c r="N1359" s="2">
        <f t="shared" si="43"/>
        <v>92.16</v>
      </c>
      <c r="O1359" s="2">
        <f t="shared" si="44"/>
        <v>0.82285714285714284</v>
      </c>
      <c r="P1359" s="1" t="s">
        <v>3043</v>
      </c>
    </row>
    <row r="1360" spans="1:18" x14ac:dyDescent="0.25">
      <c r="A1360" s="33"/>
      <c r="B1360" s="33"/>
      <c r="C1360" s="33"/>
      <c r="D1360" s="33"/>
      <c r="E1360" s="33"/>
      <c r="F1360" s="20" t="s">
        <v>16</v>
      </c>
      <c r="G1360" s="1" t="s">
        <v>14</v>
      </c>
      <c r="H1360" s="2">
        <v>0</v>
      </c>
      <c r="I1360" s="8">
        <v>1</v>
      </c>
      <c r="J1360" s="35"/>
      <c r="K1360" s="1"/>
      <c r="L1360" s="33"/>
      <c r="M1360" s="2"/>
      <c r="N1360" s="19">
        <f t="shared" si="43"/>
        <v>0</v>
      </c>
      <c r="O1360" s="19">
        <f t="shared" si="44"/>
        <v>0</v>
      </c>
      <c r="P1360" s="1" t="s">
        <v>24</v>
      </c>
    </row>
    <row r="1361" spans="1:16" x14ac:dyDescent="0.25">
      <c r="A1361" s="20" t="s">
        <v>160</v>
      </c>
      <c r="B1361" s="20" t="s">
        <v>3044</v>
      </c>
      <c r="C1361" s="20" t="s">
        <v>3045</v>
      </c>
      <c r="D1361" s="20" t="s">
        <v>3046</v>
      </c>
      <c r="E1361" s="20" t="s">
        <v>127</v>
      </c>
      <c r="F1361" s="20" t="s">
        <v>16</v>
      </c>
      <c r="G1361" s="1" t="s">
        <v>105</v>
      </c>
      <c r="H1361" s="2">
        <v>8</v>
      </c>
      <c r="I1361" s="8">
        <v>1</v>
      </c>
      <c r="J1361" s="29"/>
      <c r="K1361" s="1"/>
      <c r="L1361" s="20" t="s">
        <v>4392</v>
      </c>
      <c r="M1361" s="2">
        <v>83.603999999999999</v>
      </c>
      <c r="N1361" s="2">
        <f t="shared" si="43"/>
        <v>83.603999999999999</v>
      </c>
      <c r="O1361" s="2">
        <f t="shared" si="44"/>
        <v>0.74646428571428569</v>
      </c>
      <c r="P1361" s="1" t="s">
        <v>12</v>
      </c>
    </row>
    <row r="1362" spans="1:16" x14ac:dyDescent="0.25">
      <c r="A1362" s="20" t="s">
        <v>160</v>
      </c>
      <c r="B1362" s="20" t="s">
        <v>3047</v>
      </c>
      <c r="C1362" s="20" t="s">
        <v>3048</v>
      </c>
      <c r="D1362" s="20" t="s">
        <v>3049</v>
      </c>
      <c r="E1362" s="20" t="s">
        <v>15</v>
      </c>
      <c r="F1362" s="20" t="s">
        <v>16</v>
      </c>
      <c r="G1362" s="1" t="s">
        <v>105</v>
      </c>
      <c r="H1362" s="2">
        <v>8</v>
      </c>
      <c r="I1362" s="8">
        <v>1</v>
      </c>
      <c r="J1362" s="29"/>
      <c r="K1362" s="1"/>
      <c r="L1362" s="20" t="s">
        <v>4393</v>
      </c>
      <c r="M1362" s="2">
        <v>88.164000000000001</v>
      </c>
      <c r="N1362" s="2">
        <f t="shared" si="43"/>
        <v>88.164000000000001</v>
      </c>
      <c r="O1362" s="2">
        <f t="shared" si="44"/>
        <v>0.78717857142857139</v>
      </c>
      <c r="P1362" s="1" t="s">
        <v>12</v>
      </c>
    </row>
    <row r="1363" spans="1:16" x14ac:dyDescent="0.25">
      <c r="A1363" s="20" t="s">
        <v>160</v>
      </c>
      <c r="B1363" s="20" t="s">
        <v>3050</v>
      </c>
      <c r="C1363" s="20" t="s">
        <v>3051</v>
      </c>
      <c r="D1363" s="20" t="s">
        <v>3052</v>
      </c>
      <c r="E1363" s="20" t="s">
        <v>127</v>
      </c>
      <c r="F1363" s="20" t="s">
        <v>16</v>
      </c>
      <c r="G1363" s="1" t="s">
        <v>14</v>
      </c>
      <c r="H1363" s="2">
        <v>0</v>
      </c>
      <c r="I1363" s="8">
        <v>1</v>
      </c>
      <c r="J1363" s="29"/>
      <c r="K1363" s="1"/>
      <c r="L1363" s="20" t="s">
        <v>4494</v>
      </c>
      <c r="M1363" s="2">
        <v>0</v>
      </c>
      <c r="N1363" s="19">
        <f t="shared" si="43"/>
        <v>0</v>
      </c>
      <c r="O1363" s="19">
        <f t="shared" si="44"/>
        <v>0</v>
      </c>
      <c r="P1363" s="1" t="s">
        <v>12</v>
      </c>
    </row>
    <row r="1364" spans="1:16" x14ac:dyDescent="0.25">
      <c r="A1364" s="31" t="s">
        <v>160</v>
      </c>
      <c r="B1364" s="31" t="s">
        <v>3053</v>
      </c>
      <c r="C1364" s="31" t="s">
        <v>3054</v>
      </c>
      <c r="D1364" s="31" t="s">
        <v>3055</v>
      </c>
      <c r="E1364" s="31" t="s">
        <v>20</v>
      </c>
      <c r="F1364" s="20" t="s">
        <v>16</v>
      </c>
      <c r="G1364" s="1" t="s">
        <v>105</v>
      </c>
      <c r="H1364" s="2">
        <v>8</v>
      </c>
      <c r="I1364" s="8">
        <v>2</v>
      </c>
      <c r="J1364" s="34"/>
      <c r="K1364" s="1"/>
      <c r="L1364" s="31" t="s">
        <v>4494</v>
      </c>
      <c r="M1364" s="2">
        <v>60</v>
      </c>
      <c r="N1364" s="2">
        <f t="shared" si="43"/>
        <v>60</v>
      </c>
      <c r="O1364" s="2">
        <f t="shared" si="44"/>
        <v>0.5357142857142857</v>
      </c>
      <c r="P1364" s="1" t="s">
        <v>22</v>
      </c>
    </row>
    <row r="1365" spans="1:16" x14ac:dyDescent="0.25">
      <c r="A1365" s="33"/>
      <c r="B1365" s="33"/>
      <c r="C1365" s="33"/>
      <c r="D1365" s="33"/>
      <c r="E1365" s="33"/>
      <c r="F1365" s="20" t="s">
        <v>16</v>
      </c>
      <c r="G1365" s="1" t="s">
        <v>14</v>
      </c>
      <c r="H1365" s="2">
        <v>0</v>
      </c>
      <c r="I1365" s="8">
        <v>1</v>
      </c>
      <c r="J1365" s="35"/>
      <c r="K1365" s="1"/>
      <c r="L1365" s="33"/>
      <c r="M1365" s="2">
        <v>0</v>
      </c>
      <c r="N1365" s="19">
        <f t="shared" si="43"/>
        <v>0</v>
      </c>
      <c r="O1365" s="19">
        <f t="shared" si="44"/>
        <v>0</v>
      </c>
      <c r="P1365" s="1" t="s">
        <v>12</v>
      </c>
    </row>
    <row r="1366" spans="1:16" x14ac:dyDescent="0.25">
      <c r="A1366" s="20" t="s">
        <v>160</v>
      </c>
      <c r="B1366" s="20" t="s">
        <v>3056</v>
      </c>
      <c r="C1366" s="20" t="s">
        <v>3057</v>
      </c>
      <c r="D1366" s="20" t="s">
        <v>3058</v>
      </c>
      <c r="E1366" s="20" t="s">
        <v>127</v>
      </c>
      <c r="F1366" s="20" t="s">
        <v>16</v>
      </c>
      <c r="G1366" s="1" t="s">
        <v>14</v>
      </c>
      <c r="H1366" s="2">
        <v>0</v>
      </c>
      <c r="I1366" s="8">
        <v>1</v>
      </c>
      <c r="J1366" s="29"/>
      <c r="K1366" s="1"/>
      <c r="L1366" s="20" t="s">
        <v>4494</v>
      </c>
      <c r="M1366" s="2">
        <v>0</v>
      </c>
      <c r="N1366" s="19">
        <f t="shared" si="43"/>
        <v>0</v>
      </c>
      <c r="O1366" s="19">
        <f t="shared" si="44"/>
        <v>0</v>
      </c>
      <c r="P1366" s="1" t="s">
        <v>12</v>
      </c>
    </row>
    <row r="1367" spans="1:16" x14ac:dyDescent="0.25">
      <c r="A1367" s="31" t="s">
        <v>160</v>
      </c>
      <c r="B1367" s="31" t="s">
        <v>3059</v>
      </c>
      <c r="C1367" s="31" t="s">
        <v>3060</v>
      </c>
      <c r="D1367" s="31" t="s">
        <v>3061</v>
      </c>
      <c r="E1367" s="31" t="s">
        <v>20</v>
      </c>
      <c r="F1367" s="20" t="s">
        <v>16</v>
      </c>
      <c r="G1367" s="1" t="s">
        <v>105</v>
      </c>
      <c r="H1367" s="2">
        <v>8</v>
      </c>
      <c r="I1367" s="8">
        <v>1</v>
      </c>
      <c r="J1367" s="34"/>
      <c r="K1367" s="1"/>
      <c r="L1367" s="31" t="s">
        <v>4494</v>
      </c>
      <c r="M1367" s="2">
        <v>0</v>
      </c>
      <c r="N1367" s="19">
        <f t="shared" si="43"/>
        <v>0</v>
      </c>
      <c r="O1367" s="19">
        <f t="shared" si="44"/>
        <v>0</v>
      </c>
      <c r="P1367" s="1" t="s">
        <v>12</v>
      </c>
    </row>
    <row r="1368" spans="1:16" x14ac:dyDescent="0.25">
      <c r="A1368" s="33"/>
      <c r="B1368" s="33"/>
      <c r="C1368" s="33"/>
      <c r="D1368" s="33"/>
      <c r="E1368" s="33"/>
      <c r="F1368" s="20" t="s">
        <v>16</v>
      </c>
      <c r="G1368" s="1" t="s">
        <v>14</v>
      </c>
      <c r="H1368" s="2">
        <v>0</v>
      </c>
      <c r="I1368" s="8">
        <v>1</v>
      </c>
      <c r="J1368" s="35"/>
      <c r="K1368" s="1"/>
      <c r="L1368" s="33"/>
      <c r="M1368" s="2">
        <v>0</v>
      </c>
      <c r="N1368" s="19">
        <f t="shared" si="43"/>
        <v>0</v>
      </c>
      <c r="O1368" s="19">
        <f t="shared" si="44"/>
        <v>0</v>
      </c>
      <c r="P1368" s="1" t="s">
        <v>12</v>
      </c>
    </row>
    <row r="1369" spans="1:16" x14ac:dyDescent="0.25">
      <c r="A1369" s="31" t="s">
        <v>160</v>
      </c>
      <c r="B1369" s="31" t="s">
        <v>3062</v>
      </c>
      <c r="C1369" s="31" t="s">
        <v>3063</v>
      </c>
      <c r="D1369" s="31" t="s">
        <v>3064</v>
      </c>
      <c r="E1369" s="31" t="s">
        <v>28</v>
      </c>
      <c r="F1369" s="20" t="s">
        <v>130</v>
      </c>
      <c r="G1369" s="1" t="s">
        <v>14</v>
      </c>
      <c r="H1369" s="2">
        <v>0</v>
      </c>
      <c r="I1369" s="8">
        <v>1</v>
      </c>
      <c r="J1369" s="34" t="s">
        <v>4508</v>
      </c>
      <c r="K1369" s="1"/>
      <c r="L1369" s="31"/>
      <c r="M1369" s="2"/>
      <c r="N1369" s="19">
        <f t="shared" si="43"/>
        <v>0</v>
      </c>
      <c r="O1369" s="19">
        <f t="shared" si="44"/>
        <v>0</v>
      </c>
      <c r="P1369" s="1" t="s">
        <v>12</v>
      </c>
    </row>
    <row r="1370" spans="1:16" x14ac:dyDescent="0.25">
      <c r="A1370" s="32"/>
      <c r="B1370" s="32"/>
      <c r="C1370" s="32"/>
      <c r="D1370" s="32"/>
      <c r="E1370" s="32"/>
      <c r="F1370" s="20" t="s">
        <v>16</v>
      </c>
      <c r="G1370" s="1" t="s">
        <v>17</v>
      </c>
      <c r="H1370" s="2">
        <v>1.1000000000000001</v>
      </c>
      <c r="I1370" s="8">
        <v>6</v>
      </c>
      <c r="J1370" s="36"/>
      <c r="K1370" s="1">
        <v>727.48</v>
      </c>
      <c r="L1370" s="32"/>
      <c r="M1370" s="2"/>
      <c r="N1370" s="2">
        <f t="shared" si="43"/>
        <v>727.48</v>
      </c>
      <c r="O1370" s="2">
        <f t="shared" si="44"/>
        <v>6.4953571428571433</v>
      </c>
      <c r="P1370" s="1" t="s">
        <v>154</v>
      </c>
    </row>
    <row r="1371" spans="1:16" x14ac:dyDescent="0.25">
      <c r="A1371" s="33"/>
      <c r="B1371" s="33"/>
      <c r="C1371" s="33"/>
      <c r="D1371" s="33"/>
      <c r="E1371" s="33"/>
      <c r="F1371" s="20" t="s">
        <v>16</v>
      </c>
      <c r="G1371" s="1" t="s">
        <v>14</v>
      </c>
      <c r="H1371" s="2">
        <v>0</v>
      </c>
      <c r="I1371" s="8">
        <v>0</v>
      </c>
      <c r="J1371" s="35"/>
      <c r="K1371" s="1"/>
      <c r="L1371" s="33"/>
      <c r="M1371" s="2"/>
      <c r="N1371" s="19">
        <f t="shared" si="43"/>
        <v>0</v>
      </c>
      <c r="O1371" s="19">
        <f t="shared" si="44"/>
        <v>0</v>
      </c>
      <c r="P1371" s="1" t="s">
        <v>10</v>
      </c>
    </row>
    <row r="1372" spans="1:16" x14ac:dyDescent="0.25">
      <c r="A1372" s="20" t="s">
        <v>160</v>
      </c>
      <c r="B1372" s="20" t="s">
        <v>3077</v>
      </c>
      <c r="C1372" s="20" t="s">
        <v>3078</v>
      </c>
      <c r="D1372" s="20" t="s">
        <v>3079</v>
      </c>
      <c r="E1372" s="20" t="s">
        <v>20</v>
      </c>
      <c r="F1372" s="20" t="s">
        <v>16</v>
      </c>
      <c r="G1372" s="1" t="s">
        <v>17</v>
      </c>
      <c r="H1372" s="2">
        <v>1.1000000000000001</v>
      </c>
      <c r="I1372" s="8">
        <v>4</v>
      </c>
      <c r="J1372" s="29"/>
      <c r="K1372" s="1"/>
      <c r="L1372" s="20" t="s">
        <v>4396</v>
      </c>
      <c r="M1372" s="2">
        <v>22.8</v>
      </c>
      <c r="N1372" s="2">
        <f t="shared" si="43"/>
        <v>22.8</v>
      </c>
      <c r="O1372" s="2">
        <f t="shared" si="44"/>
        <v>0.20357142857142857</v>
      </c>
      <c r="P1372" s="1" t="s">
        <v>75</v>
      </c>
    </row>
    <row r="1373" spans="1:16" x14ac:dyDescent="0.25">
      <c r="A1373" s="20" t="s">
        <v>160</v>
      </c>
      <c r="B1373" s="20" t="s">
        <v>3089</v>
      </c>
      <c r="C1373" s="20" t="s">
        <v>3090</v>
      </c>
      <c r="D1373" s="20" t="s">
        <v>3091</v>
      </c>
      <c r="E1373" s="20" t="s">
        <v>127</v>
      </c>
      <c r="F1373" s="20" t="s">
        <v>16</v>
      </c>
      <c r="G1373" s="1" t="s">
        <v>105</v>
      </c>
      <c r="H1373" s="2">
        <v>8</v>
      </c>
      <c r="I1373" s="8">
        <v>2</v>
      </c>
      <c r="J1373" s="29"/>
      <c r="K1373" s="1"/>
      <c r="L1373" s="20" t="s">
        <v>4398</v>
      </c>
      <c r="M1373" s="2">
        <v>82.835999999999999</v>
      </c>
      <c r="N1373" s="2">
        <f t="shared" si="43"/>
        <v>82.835999999999999</v>
      </c>
      <c r="O1373" s="2">
        <f t="shared" si="44"/>
        <v>0.7396071428571428</v>
      </c>
      <c r="P1373" s="1" t="s">
        <v>22</v>
      </c>
    </row>
    <row r="1374" spans="1:16" x14ac:dyDescent="0.25">
      <c r="A1374" s="31" t="s">
        <v>160</v>
      </c>
      <c r="B1374" s="31" t="s">
        <v>3092</v>
      </c>
      <c r="C1374" s="31" t="s">
        <v>3093</v>
      </c>
      <c r="D1374" s="31" t="s">
        <v>3094</v>
      </c>
      <c r="E1374" s="31" t="s">
        <v>127</v>
      </c>
      <c r="F1374" s="20" t="s">
        <v>16</v>
      </c>
      <c r="G1374" s="1" t="s">
        <v>105</v>
      </c>
      <c r="H1374" s="2">
        <v>8</v>
      </c>
      <c r="I1374" s="8">
        <v>2</v>
      </c>
      <c r="J1374" s="34"/>
      <c r="K1374" s="1"/>
      <c r="L1374" s="31" t="s">
        <v>4399</v>
      </c>
      <c r="M1374" s="2">
        <v>57.756</v>
      </c>
      <c r="N1374" s="2">
        <f t="shared" si="43"/>
        <v>57.756</v>
      </c>
      <c r="O1374" s="2">
        <f t="shared" si="44"/>
        <v>0.51567857142857143</v>
      </c>
      <c r="P1374" s="1" t="s">
        <v>22</v>
      </c>
    </row>
    <row r="1375" spans="1:16" x14ac:dyDescent="0.25">
      <c r="A1375" s="33"/>
      <c r="B1375" s="33"/>
      <c r="C1375" s="33"/>
      <c r="D1375" s="33"/>
      <c r="E1375" s="33"/>
      <c r="F1375" s="20" t="s">
        <v>16</v>
      </c>
      <c r="G1375" s="1" t="s">
        <v>17</v>
      </c>
      <c r="H1375" s="2">
        <v>1.1000000000000001</v>
      </c>
      <c r="I1375" s="8">
        <v>4</v>
      </c>
      <c r="J1375" s="35"/>
      <c r="K1375" s="1"/>
      <c r="L1375" s="33"/>
      <c r="M1375" s="2">
        <v>0</v>
      </c>
      <c r="N1375" s="19">
        <f t="shared" si="43"/>
        <v>0</v>
      </c>
      <c r="O1375" s="19">
        <f t="shared" si="44"/>
        <v>0</v>
      </c>
      <c r="P1375" s="1" t="s">
        <v>75</v>
      </c>
    </row>
    <row r="1376" spans="1:16" x14ac:dyDescent="0.25">
      <c r="A1376" s="20" t="s">
        <v>160</v>
      </c>
      <c r="B1376" s="20" t="s">
        <v>3095</v>
      </c>
      <c r="C1376" s="20" t="s">
        <v>3096</v>
      </c>
      <c r="D1376" s="20" t="s">
        <v>3097</v>
      </c>
      <c r="E1376" s="20" t="s">
        <v>127</v>
      </c>
      <c r="F1376" s="20" t="s">
        <v>16</v>
      </c>
      <c r="G1376" s="1" t="s">
        <v>17</v>
      </c>
      <c r="H1376" s="2">
        <v>1.1000000000000001</v>
      </c>
      <c r="I1376" s="8">
        <v>3</v>
      </c>
      <c r="J1376" s="29"/>
      <c r="K1376" s="1"/>
      <c r="L1376" s="20" t="s">
        <v>4680</v>
      </c>
      <c r="M1376" s="2">
        <v>38.003999999999998</v>
      </c>
      <c r="N1376" s="2">
        <f t="shared" si="43"/>
        <v>38.003999999999998</v>
      </c>
      <c r="O1376" s="2">
        <f t="shared" si="44"/>
        <v>0.33932142857142855</v>
      </c>
      <c r="P1376" s="1" t="s">
        <v>77</v>
      </c>
    </row>
    <row r="1377" spans="1:16" x14ac:dyDescent="0.25">
      <c r="A1377" s="31" t="s">
        <v>160</v>
      </c>
      <c r="B1377" s="31" t="s">
        <v>3098</v>
      </c>
      <c r="C1377" s="31" t="s">
        <v>3099</v>
      </c>
      <c r="D1377" s="31" t="s">
        <v>3100</v>
      </c>
      <c r="E1377" s="31" t="s">
        <v>127</v>
      </c>
      <c r="F1377" s="20" t="s">
        <v>16</v>
      </c>
      <c r="G1377" s="1" t="s">
        <v>105</v>
      </c>
      <c r="H1377" s="2">
        <v>8</v>
      </c>
      <c r="I1377" s="8">
        <v>0</v>
      </c>
      <c r="J1377" s="34"/>
      <c r="K1377" s="1"/>
      <c r="L1377" s="31" t="s">
        <v>4681</v>
      </c>
      <c r="M1377" s="2">
        <v>85.116</v>
      </c>
      <c r="N1377" s="2">
        <f t="shared" si="43"/>
        <v>85.116</v>
      </c>
      <c r="O1377" s="2">
        <f t="shared" si="44"/>
        <v>0.75996428571428576</v>
      </c>
      <c r="P1377" s="1" t="s">
        <v>10</v>
      </c>
    </row>
    <row r="1378" spans="1:16" x14ac:dyDescent="0.25">
      <c r="A1378" s="33"/>
      <c r="B1378" s="33"/>
      <c r="C1378" s="33"/>
      <c r="D1378" s="33"/>
      <c r="E1378" s="33"/>
      <c r="F1378" s="20" t="s">
        <v>16</v>
      </c>
      <c r="G1378" s="1" t="s">
        <v>17</v>
      </c>
      <c r="H1378" s="2">
        <v>1.1000000000000001</v>
      </c>
      <c r="I1378" s="8">
        <v>5</v>
      </c>
      <c r="J1378" s="35"/>
      <c r="K1378" s="1"/>
      <c r="L1378" s="33"/>
      <c r="M1378" s="2">
        <v>0</v>
      </c>
      <c r="N1378" s="19">
        <f t="shared" si="43"/>
        <v>0</v>
      </c>
      <c r="O1378" s="19">
        <f t="shared" si="44"/>
        <v>0</v>
      </c>
      <c r="P1378" s="1" t="s">
        <v>78</v>
      </c>
    </row>
    <row r="1379" spans="1:16" x14ac:dyDescent="0.25">
      <c r="A1379" s="20" t="s">
        <v>160</v>
      </c>
      <c r="B1379" s="20" t="s">
        <v>3101</v>
      </c>
      <c r="C1379" s="20" t="s">
        <v>3102</v>
      </c>
      <c r="D1379" s="20" t="s">
        <v>3103</v>
      </c>
      <c r="E1379" s="20" t="s">
        <v>127</v>
      </c>
      <c r="F1379" s="20" t="s">
        <v>16</v>
      </c>
      <c r="G1379" s="1" t="s">
        <v>105</v>
      </c>
      <c r="H1379" s="2">
        <v>8</v>
      </c>
      <c r="I1379" s="8">
        <v>0</v>
      </c>
      <c r="J1379" s="29"/>
      <c r="K1379" s="1"/>
      <c r="L1379" s="20" t="s">
        <v>4682</v>
      </c>
      <c r="M1379" s="2">
        <v>25.835999999999999</v>
      </c>
      <c r="N1379" s="2">
        <f t="shared" si="43"/>
        <v>25.835999999999999</v>
      </c>
      <c r="O1379" s="2">
        <f t="shared" si="44"/>
        <v>0.23067857142857143</v>
      </c>
      <c r="P1379" s="1" t="s">
        <v>10</v>
      </c>
    </row>
    <row r="1380" spans="1:16" x14ac:dyDescent="0.25">
      <c r="A1380" s="20" t="s">
        <v>160</v>
      </c>
      <c r="B1380" s="20" t="s">
        <v>3104</v>
      </c>
      <c r="C1380" s="20" t="s">
        <v>3105</v>
      </c>
      <c r="D1380" s="20" t="s">
        <v>3106</v>
      </c>
      <c r="E1380" s="20" t="s">
        <v>127</v>
      </c>
      <c r="F1380" s="20" t="s">
        <v>16</v>
      </c>
      <c r="G1380" s="1" t="s">
        <v>105</v>
      </c>
      <c r="H1380" s="2">
        <v>8</v>
      </c>
      <c r="I1380" s="8">
        <v>1</v>
      </c>
      <c r="J1380" s="29"/>
      <c r="K1380" s="1"/>
      <c r="L1380" s="20" t="s">
        <v>4683</v>
      </c>
      <c r="M1380" s="2">
        <v>129.20400000000001</v>
      </c>
      <c r="N1380" s="2">
        <f t="shared" si="43"/>
        <v>129.20400000000001</v>
      </c>
      <c r="O1380" s="2">
        <f t="shared" si="44"/>
        <v>1.1536071428571428</v>
      </c>
      <c r="P1380" s="1" t="s">
        <v>12</v>
      </c>
    </row>
    <row r="1381" spans="1:16" x14ac:dyDescent="0.25">
      <c r="A1381" s="20" t="s">
        <v>160</v>
      </c>
      <c r="B1381" s="20" t="s">
        <v>3113</v>
      </c>
      <c r="C1381" s="20" t="s">
        <v>3114</v>
      </c>
      <c r="D1381" s="20" t="s">
        <v>3115</v>
      </c>
      <c r="E1381" s="20" t="s">
        <v>127</v>
      </c>
      <c r="F1381" s="20" t="s">
        <v>16</v>
      </c>
      <c r="G1381" s="1" t="s">
        <v>17</v>
      </c>
      <c r="H1381" s="2">
        <v>1.1000000000000001</v>
      </c>
      <c r="I1381" s="8">
        <v>1</v>
      </c>
      <c r="J1381" s="29"/>
      <c r="K1381" s="1"/>
      <c r="L1381" s="20" t="s">
        <v>4400</v>
      </c>
      <c r="M1381" s="2">
        <v>30.396000000000001</v>
      </c>
      <c r="N1381" s="2">
        <f t="shared" si="43"/>
        <v>30.396000000000001</v>
      </c>
      <c r="O1381" s="2">
        <f t="shared" si="44"/>
        <v>0.27139285714285716</v>
      </c>
      <c r="P1381" s="1" t="s">
        <v>12</v>
      </c>
    </row>
    <row r="1382" spans="1:16" x14ac:dyDescent="0.25">
      <c r="A1382" s="20" t="s">
        <v>160</v>
      </c>
      <c r="B1382" s="20" t="s">
        <v>3116</v>
      </c>
      <c r="C1382" s="20" t="s">
        <v>3117</v>
      </c>
      <c r="D1382" s="20" t="s">
        <v>3118</v>
      </c>
      <c r="E1382" s="20" t="s">
        <v>127</v>
      </c>
      <c r="F1382" s="20" t="s">
        <v>16</v>
      </c>
      <c r="G1382" s="1" t="s">
        <v>105</v>
      </c>
      <c r="H1382" s="2">
        <v>8</v>
      </c>
      <c r="I1382" s="8">
        <v>1</v>
      </c>
      <c r="J1382" s="29"/>
      <c r="K1382" s="1"/>
      <c r="L1382" s="20" t="s">
        <v>4401</v>
      </c>
      <c r="M1382" s="2">
        <v>57</v>
      </c>
      <c r="N1382" s="2">
        <f t="shared" si="43"/>
        <v>57</v>
      </c>
      <c r="O1382" s="2">
        <f t="shared" si="44"/>
        <v>0.5089285714285714</v>
      </c>
      <c r="P1382" s="1" t="s">
        <v>12</v>
      </c>
    </row>
    <row r="1383" spans="1:16" x14ac:dyDescent="0.25">
      <c r="A1383" s="31" t="s">
        <v>160</v>
      </c>
      <c r="B1383" s="31" t="s">
        <v>3119</v>
      </c>
      <c r="C1383" s="31" t="s">
        <v>3120</v>
      </c>
      <c r="D1383" s="31" t="s">
        <v>3121</v>
      </c>
      <c r="E1383" s="31" t="s">
        <v>15</v>
      </c>
      <c r="F1383" s="20" t="s">
        <v>16</v>
      </c>
      <c r="G1383" s="1" t="s">
        <v>17</v>
      </c>
      <c r="H1383" s="2">
        <v>1.1000000000000001</v>
      </c>
      <c r="I1383" s="8">
        <v>2</v>
      </c>
      <c r="J1383" s="34"/>
      <c r="K1383" s="1"/>
      <c r="L1383" s="31" t="s">
        <v>4402</v>
      </c>
      <c r="M1383" s="2">
        <v>48.636000000000003</v>
      </c>
      <c r="N1383" s="2">
        <f t="shared" si="43"/>
        <v>48.636000000000003</v>
      </c>
      <c r="O1383" s="2">
        <f t="shared" si="44"/>
        <v>0.43425000000000002</v>
      </c>
      <c r="P1383" s="1" t="s">
        <v>22</v>
      </c>
    </row>
    <row r="1384" spans="1:16" x14ac:dyDescent="0.25">
      <c r="A1384" s="33"/>
      <c r="B1384" s="33"/>
      <c r="C1384" s="33"/>
      <c r="D1384" s="33"/>
      <c r="E1384" s="33"/>
      <c r="F1384" s="20" t="s">
        <v>16</v>
      </c>
      <c r="G1384" s="1" t="s">
        <v>14</v>
      </c>
      <c r="H1384" s="2">
        <v>0</v>
      </c>
      <c r="I1384" s="8">
        <v>1</v>
      </c>
      <c r="J1384" s="35"/>
      <c r="K1384" s="1"/>
      <c r="L1384" s="33"/>
      <c r="M1384" s="2">
        <v>0</v>
      </c>
      <c r="N1384" s="19">
        <f t="shared" si="43"/>
        <v>0</v>
      </c>
      <c r="O1384" s="19">
        <f t="shared" si="44"/>
        <v>0</v>
      </c>
      <c r="P1384" s="1" t="s">
        <v>12</v>
      </c>
    </row>
    <row r="1385" spans="1:16" x14ac:dyDescent="0.25">
      <c r="A1385" s="20" t="s">
        <v>160</v>
      </c>
      <c r="B1385" s="20" t="s">
        <v>3125</v>
      </c>
      <c r="C1385" s="20" t="s">
        <v>3126</v>
      </c>
      <c r="D1385" s="20" t="s">
        <v>3127</v>
      </c>
      <c r="E1385" s="20" t="s">
        <v>127</v>
      </c>
      <c r="F1385" s="20" t="s">
        <v>16</v>
      </c>
      <c r="G1385" s="1" t="s">
        <v>14</v>
      </c>
      <c r="H1385" s="2">
        <v>0</v>
      </c>
      <c r="I1385" s="8">
        <v>1</v>
      </c>
      <c r="J1385" s="29"/>
      <c r="K1385" s="1"/>
      <c r="L1385" s="20" t="s">
        <v>4686</v>
      </c>
      <c r="M1385" s="2">
        <v>0</v>
      </c>
      <c r="N1385" s="19">
        <f t="shared" si="43"/>
        <v>0</v>
      </c>
      <c r="O1385" s="19">
        <f t="shared" si="44"/>
        <v>0</v>
      </c>
      <c r="P1385" s="1" t="s">
        <v>12</v>
      </c>
    </row>
    <row r="1386" spans="1:16" x14ac:dyDescent="0.25">
      <c r="A1386" s="31" t="s">
        <v>160</v>
      </c>
      <c r="B1386" s="31" t="s">
        <v>3128</v>
      </c>
      <c r="C1386" s="31" t="s">
        <v>3129</v>
      </c>
      <c r="D1386" s="31" t="s">
        <v>3130</v>
      </c>
      <c r="E1386" s="31" t="s">
        <v>43</v>
      </c>
      <c r="F1386" s="20" t="s">
        <v>16</v>
      </c>
      <c r="G1386" s="1" t="s">
        <v>17</v>
      </c>
      <c r="H1386" s="2">
        <v>1.1000000000000001</v>
      </c>
      <c r="I1386" s="8">
        <v>1</v>
      </c>
      <c r="J1386" s="34" t="s">
        <v>4508</v>
      </c>
      <c r="K1386" s="1">
        <v>727.48</v>
      </c>
      <c r="L1386" s="31"/>
      <c r="M1386" s="2"/>
      <c r="N1386" s="2">
        <f t="shared" si="43"/>
        <v>727.48</v>
      </c>
      <c r="O1386" s="2">
        <f t="shared" si="44"/>
        <v>6.4953571428571433</v>
      </c>
      <c r="P1386" s="1" t="s">
        <v>72</v>
      </c>
    </row>
    <row r="1387" spans="1:16" x14ac:dyDescent="0.25">
      <c r="A1387" s="33"/>
      <c r="B1387" s="33"/>
      <c r="C1387" s="33"/>
      <c r="D1387" s="33"/>
      <c r="E1387" s="33"/>
      <c r="F1387" s="20" t="s">
        <v>16</v>
      </c>
      <c r="G1387" s="1" t="s">
        <v>14</v>
      </c>
      <c r="H1387" s="2">
        <v>0</v>
      </c>
      <c r="I1387" s="8">
        <v>1</v>
      </c>
      <c r="J1387" s="35"/>
      <c r="K1387" s="1"/>
      <c r="L1387" s="33"/>
      <c r="M1387" s="2"/>
      <c r="N1387" s="19">
        <f t="shared" si="43"/>
        <v>0</v>
      </c>
      <c r="O1387" s="19">
        <f t="shared" si="44"/>
        <v>0</v>
      </c>
      <c r="P1387" s="1" t="s">
        <v>12</v>
      </c>
    </row>
    <row r="1388" spans="1:16" x14ac:dyDescent="0.25">
      <c r="A1388" s="31" t="s">
        <v>160</v>
      </c>
      <c r="B1388" s="31" t="s">
        <v>3131</v>
      </c>
      <c r="C1388" s="31" t="s">
        <v>3132</v>
      </c>
      <c r="D1388" s="31" t="s">
        <v>3133</v>
      </c>
      <c r="E1388" s="31" t="s">
        <v>127</v>
      </c>
      <c r="F1388" s="20" t="s">
        <v>16</v>
      </c>
      <c r="G1388" s="1" t="s">
        <v>105</v>
      </c>
      <c r="H1388" s="2">
        <v>8</v>
      </c>
      <c r="I1388" s="8">
        <v>1</v>
      </c>
      <c r="J1388" s="34"/>
      <c r="K1388" s="1"/>
      <c r="L1388" s="31" t="s">
        <v>4687</v>
      </c>
      <c r="M1388" s="2">
        <v>43.704000000000001</v>
      </c>
      <c r="N1388" s="2">
        <f t="shared" si="43"/>
        <v>43.704000000000001</v>
      </c>
      <c r="O1388" s="2">
        <f t="shared" si="44"/>
        <v>0.39021428571428574</v>
      </c>
      <c r="P1388" s="1" t="s">
        <v>12</v>
      </c>
    </row>
    <row r="1389" spans="1:16" x14ac:dyDescent="0.25">
      <c r="A1389" s="33"/>
      <c r="B1389" s="33"/>
      <c r="C1389" s="33"/>
      <c r="D1389" s="33"/>
      <c r="E1389" s="33"/>
      <c r="F1389" s="20" t="s">
        <v>16</v>
      </c>
      <c r="G1389" s="1" t="s">
        <v>17</v>
      </c>
      <c r="H1389" s="2">
        <v>1.1000000000000001</v>
      </c>
      <c r="I1389" s="8">
        <v>4</v>
      </c>
      <c r="J1389" s="35"/>
      <c r="K1389" s="1"/>
      <c r="L1389" s="33"/>
      <c r="M1389" s="2">
        <v>0</v>
      </c>
      <c r="N1389" s="19">
        <f t="shared" ref="N1389:N1452" si="45">K1389+M1389</f>
        <v>0</v>
      </c>
      <c r="O1389" s="19">
        <f t="shared" ref="O1389:O1452" si="46">N1389/112</f>
        <v>0</v>
      </c>
      <c r="P1389" s="1" t="s">
        <v>75</v>
      </c>
    </row>
    <row r="1390" spans="1:16" x14ac:dyDescent="0.25">
      <c r="A1390" s="31" t="s">
        <v>160</v>
      </c>
      <c r="B1390" s="31" t="s">
        <v>3140</v>
      </c>
      <c r="C1390" s="31" t="s">
        <v>3141</v>
      </c>
      <c r="D1390" s="31" t="s">
        <v>3142</v>
      </c>
      <c r="E1390" s="31" t="s">
        <v>28</v>
      </c>
      <c r="F1390" s="20" t="s">
        <v>16</v>
      </c>
      <c r="G1390" s="1" t="s">
        <v>17</v>
      </c>
      <c r="H1390" s="2">
        <v>1.1000000000000001</v>
      </c>
      <c r="I1390" s="8">
        <v>3</v>
      </c>
      <c r="J1390" s="34" t="s">
        <v>4508</v>
      </c>
      <c r="K1390" s="1">
        <v>405.92</v>
      </c>
      <c r="L1390" s="31"/>
      <c r="M1390" s="2"/>
      <c r="N1390" s="2">
        <f t="shared" si="45"/>
        <v>405.92</v>
      </c>
      <c r="O1390" s="2">
        <f t="shared" si="46"/>
        <v>3.6242857142857146</v>
      </c>
      <c r="P1390" s="1" t="s">
        <v>34</v>
      </c>
    </row>
    <row r="1391" spans="1:16" x14ac:dyDescent="0.25">
      <c r="A1391" s="33"/>
      <c r="B1391" s="33"/>
      <c r="C1391" s="33"/>
      <c r="D1391" s="33"/>
      <c r="E1391" s="33"/>
      <c r="F1391" s="20" t="s">
        <v>16</v>
      </c>
      <c r="G1391" s="1" t="s">
        <v>14</v>
      </c>
      <c r="H1391" s="2">
        <v>0</v>
      </c>
      <c r="I1391" s="8">
        <v>1</v>
      </c>
      <c r="J1391" s="35"/>
      <c r="K1391" s="1"/>
      <c r="L1391" s="33"/>
      <c r="M1391" s="2"/>
      <c r="N1391" s="19">
        <f t="shared" si="45"/>
        <v>0</v>
      </c>
      <c r="O1391" s="19">
        <f t="shared" si="46"/>
        <v>0</v>
      </c>
      <c r="P1391" s="1" t="s">
        <v>12</v>
      </c>
    </row>
    <row r="1392" spans="1:16" x14ac:dyDescent="0.25">
      <c r="A1392" s="20" t="s">
        <v>160</v>
      </c>
      <c r="B1392" s="20" t="s">
        <v>3149</v>
      </c>
      <c r="C1392" s="20" t="s">
        <v>3150</v>
      </c>
      <c r="D1392" s="20" t="s">
        <v>3151</v>
      </c>
      <c r="E1392" s="20" t="s">
        <v>28</v>
      </c>
      <c r="F1392" s="20" t="s">
        <v>16</v>
      </c>
      <c r="G1392" s="1" t="s">
        <v>17</v>
      </c>
      <c r="H1392" s="2">
        <v>1.1000000000000001</v>
      </c>
      <c r="I1392" s="8">
        <v>2</v>
      </c>
      <c r="J1392" s="29" t="s">
        <v>4508</v>
      </c>
      <c r="K1392" s="1">
        <v>727.48</v>
      </c>
      <c r="L1392" s="20"/>
      <c r="M1392" s="2"/>
      <c r="N1392" s="2">
        <f t="shared" si="45"/>
        <v>727.48</v>
      </c>
      <c r="O1392" s="2">
        <f t="shared" si="46"/>
        <v>6.4953571428571433</v>
      </c>
      <c r="P1392" s="1" t="s">
        <v>32</v>
      </c>
    </row>
    <row r="1393" spans="1:16" x14ac:dyDescent="0.25">
      <c r="A1393" s="31" t="s">
        <v>160</v>
      </c>
      <c r="B1393" s="31" t="s">
        <v>3152</v>
      </c>
      <c r="C1393" s="31" t="s">
        <v>3153</v>
      </c>
      <c r="D1393" s="31" t="s">
        <v>3154</v>
      </c>
      <c r="E1393" s="31" t="s">
        <v>28</v>
      </c>
      <c r="F1393" s="20" t="s">
        <v>16</v>
      </c>
      <c r="G1393" s="1" t="s">
        <v>17</v>
      </c>
      <c r="H1393" s="2">
        <v>1.1000000000000001</v>
      </c>
      <c r="I1393" s="8">
        <v>5</v>
      </c>
      <c r="J1393" s="34" t="s">
        <v>4508</v>
      </c>
      <c r="K1393" s="1">
        <v>727.48</v>
      </c>
      <c r="L1393" s="31"/>
      <c r="M1393" s="2"/>
      <c r="N1393" s="2">
        <f t="shared" si="45"/>
        <v>727.48</v>
      </c>
      <c r="O1393" s="2">
        <f t="shared" si="46"/>
        <v>6.4953571428571433</v>
      </c>
      <c r="P1393" s="1" t="s">
        <v>153</v>
      </c>
    </row>
    <row r="1394" spans="1:16" x14ac:dyDescent="0.25">
      <c r="A1394" s="33"/>
      <c r="B1394" s="33"/>
      <c r="C1394" s="33"/>
      <c r="D1394" s="33"/>
      <c r="E1394" s="33"/>
      <c r="F1394" s="20" t="s">
        <v>16</v>
      </c>
      <c r="G1394" s="1" t="s">
        <v>14</v>
      </c>
      <c r="H1394" s="2">
        <v>0</v>
      </c>
      <c r="I1394" s="8">
        <v>1</v>
      </c>
      <c r="J1394" s="35"/>
      <c r="K1394" s="1"/>
      <c r="L1394" s="33"/>
      <c r="M1394" s="2"/>
      <c r="N1394" s="19">
        <f t="shared" si="45"/>
        <v>0</v>
      </c>
      <c r="O1394" s="19">
        <f t="shared" si="46"/>
        <v>0</v>
      </c>
      <c r="P1394" s="1" t="s">
        <v>12</v>
      </c>
    </row>
    <row r="1395" spans="1:16" x14ac:dyDescent="0.25">
      <c r="A1395" s="20" t="s">
        <v>160</v>
      </c>
      <c r="B1395" s="20" t="s">
        <v>3155</v>
      </c>
      <c r="C1395" s="20" t="s">
        <v>3156</v>
      </c>
      <c r="D1395" s="20" t="s">
        <v>3157</v>
      </c>
      <c r="E1395" s="20" t="s">
        <v>15</v>
      </c>
      <c r="F1395" s="20" t="s">
        <v>16</v>
      </c>
      <c r="G1395" s="1" t="s">
        <v>17</v>
      </c>
      <c r="H1395" s="2">
        <v>1.1000000000000001</v>
      </c>
      <c r="I1395" s="8">
        <v>1</v>
      </c>
      <c r="J1395" s="29"/>
      <c r="K1395" s="1"/>
      <c r="L1395" s="20" t="s">
        <v>4690</v>
      </c>
      <c r="M1395" s="2">
        <v>87.36</v>
      </c>
      <c r="N1395" s="2">
        <f t="shared" si="45"/>
        <v>87.36</v>
      </c>
      <c r="O1395" s="2">
        <f t="shared" si="46"/>
        <v>0.78</v>
      </c>
      <c r="P1395" s="1" t="s">
        <v>12</v>
      </c>
    </row>
    <row r="1396" spans="1:16" x14ac:dyDescent="0.25">
      <c r="A1396" s="31" t="s">
        <v>160</v>
      </c>
      <c r="B1396" s="31" t="s">
        <v>3158</v>
      </c>
      <c r="C1396" s="31" t="s">
        <v>3159</v>
      </c>
      <c r="D1396" s="31" t="s">
        <v>3160</v>
      </c>
      <c r="E1396" s="31" t="s">
        <v>43</v>
      </c>
      <c r="F1396" s="20" t="s">
        <v>16</v>
      </c>
      <c r="G1396" s="1" t="s">
        <v>17</v>
      </c>
      <c r="H1396" s="2">
        <v>1.1000000000000001</v>
      </c>
      <c r="I1396" s="8">
        <v>3</v>
      </c>
      <c r="J1396" s="34" t="s">
        <v>4508</v>
      </c>
      <c r="K1396" s="1">
        <v>946.36</v>
      </c>
      <c r="L1396" s="20" t="s">
        <v>4236</v>
      </c>
      <c r="M1396" s="2">
        <v>4.5</v>
      </c>
      <c r="N1396" s="2">
        <f t="shared" si="45"/>
        <v>950.86</v>
      </c>
      <c r="O1396" s="2">
        <f t="shared" si="46"/>
        <v>8.4898214285714282</v>
      </c>
      <c r="P1396" s="1" t="s">
        <v>34</v>
      </c>
    </row>
    <row r="1397" spans="1:16" x14ac:dyDescent="0.25">
      <c r="A1397" s="33"/>
      <c r="B1397" s="33"/>
      <c r="C1397" s="33"/>
      <c r="D1397" s="33"/>
      <c r="E1397" s="33"/>
      <c r="F1397" s="20" t="s">
        <v>16</v>
      </c>
      <c r="G1397" s="1" t="s">
        <v>14</v>
      </c>
      <c r="H1397" s="2">
        <v>0</v>
      </c>
      <c r="I1397" s="8">
        <v>0</v>
      </c>
      <c r="J1397" s="35"/>
      <c r="K1397" s="1"/>
      <c r="L1397" s="20"/>
      <c r="M1397" s="2"/>
      <c r="N1397" s="19">
        <f t="shared" si="45"/>
        <v>0</v>
      </c>
      <c r="O1397" s="19">
        <f t="shared" si="46"/>
        <v>0</v>
      </c>
      <c r="P1397" s="1" t="s">
        <v>10</v>
      </c>
    </row>
    <row r="1398" spans="1:16" x14ac:dyDescent="0.25">
      <c r="A1398" s="31" t="s">
        <v>160</v>
      </c>
      <c r="B1398" s="31" t="s">
        <v>3161</v>
      </c>
      <c r="C1398" s="31" t="s">
        <v>3162</v>
      </c>
      <c r="D1398" s="31" t="s">
        <v>3163</v>
      </c>
      <c r="E1398" s="31" t="s">
        <v>28</v>
      </c>
      <c r="F1398" s="20" t="s">
        <v>16</v>
      </c>
      <c r="G1398" s="1" t="s">
        <v>17</v>
      </c>
      <c r="H1398" s="2">
        <v>1.1000000000000001</v>
      </c>
      <c r="I1398" s="8">
        <v>2</v>
      </c>
      <c r="J1398" s="34" t="s">
        <v>4508</v>
      </c>
      <c r="K1398" s="1">
        <v>727.47</v>
      </c>
      <c r="L1398" s="20" t="s">
        <v>4237</v>
      </c>
      <c r="M1398" s="2">
        <v>632.52</v>
      </c>
      <c r="N1398" s="2">
        <f t="shared" si="45"/>
        <v>1359.99</v>
      </c>
      <c r="O1398" s="2">
        <f t="shared" si="46"/>
        <v>12.142767857142857</v>
      </c>
      <c r="P1398" s="1" t="s">
        <v>116</v>
      </c>
    </row>
    <row r="1399" spans="1:16" x14ac:dyDescent="0.25">
      <c r="A1399" s="33"/>
      <c r="B1399" s="33"/>
      <c r="C1399" s="33"/>
      <c r="D1399" s="33"/>
      <c r="E1399" s="33"/>
      <c r="F1399" s="20" t="s">
        <v>16</v>
      </c>
      <c r="G1399" s="1" t="s">
        <v>14</v>
      </c>
      <c r="H1399" s="2">
        <v>0</v>
      </c>
      <c r="I1399" s="8">
        <v>1</v>
      </c>
      <c r="J1399" s="35"/>
      <c r="K1399" s="1"/>
      <c r="L1399" s="20"/>
      <c r="M1399" s="2"/>
      <c r="N1399" s="19">
        <f t="shared" si="45"/>
        <v>0</v>
      </c>
      <c r="O1399" s="19">
        <f t="shared" si="46"/>
        <v>0</v>
      </c>
      <c r="P1399" s="1" t="s">
        <v>12</v>
      </c>
    </row>
    <row r="1400" spans="1:16" x14ac:dyDescent="0.25">
      <c r="A1400" s="31" t="s">
        <v>160</v>
      </c>
      <c r="B1400" s="31" t="s">
        <v>3164</v>
      </c>
      <c r="C1400" s="31" t="s">
        <v>3165</v>
      </c>
      <c r="D1400" s="31" t="s">
        <v>3166</v>
      </c>
      <c r="E1400" s="31" t="s">
        <v>28</v>
      </c>
      <c r="F1400" s="20" t="s">
        <v>16</v>
      </c>
      <c r="G1400" s="1" t="s">
        <v>17</v>
      </c>
      <c r="H1400" s="2">
        <v>1.1000000000000001</v>
      </c>
      <c r="I1400" s="8">
        <v>3</v>
      </c>
      <c r="J1400" s="34" t="s">
        <v>4508</v>
      </c>
      <c r="K1400" s="1">
        <v>727.47</v>
      </c>
      <c r="L1400" s="31"/>
      <c r="M1400" s="2"/>
      <c r="N1400" s="2">
        <f t="shared" si="45"/>
        <v>727.47</v>
      </c>
      <c r="O1400" s="2">
        <f t="shared" si="46"/>
        <v>6.4952678571428573</v>
      </c>
      <c r="P1400" s="1" t="s">
        <v>34</v>
      </c>
    </row>
    <row r="1401" spans="1:16" x14ac:dyDescent="0.25">
      <c r="A1401" s="33"/>
      <c r="B1401" s="33"/>
      <c r="C1401" s="33"/>
      <c r="D1401" s="33"/>
      <c r="E1401" s="33"/>
      <c r="F1401" s="20" t="s">
        <v>16</v>
      </c>
      <c r="G1401" s="1" t="s">
        <v>14</v>
      </c>
      <c r="H1401" s="2">
        <v>0</v>
      </c>
      <c r="I1401" s="8">
        <v>1</v>
      </c>
      <c r="J1401" s="35"/>
      <c r="K1401" s="1"/>
      <c r="L1401" s="33"/>
      <c r="M1401" s="2"/>
      <c r="N1401" s="19">
        <f t="shared" si="45"/>
        <v>0</v>
      </c>
      <c r="O1401" s="19">
        <f t="shared" si="46"/>
        <v>0</v>
      </c>
      <c r="P1401" s="1" t="s">
        <v>24</v>
      </c>
    </row>
    <row r="1402" spans="1:16" x14ac:dyDescent="0.25">
      <c r="A1402" s="20" t="s">
        <v>160</v>
      </c>
      <c r="B1402" s="20" t="s">
        <v>3167</v>
      </c>
      <c r="C1402" s="20" t="s">
        <v>3168</v>
      </c>
      <c r="D1402" s="20" t="s">
        <v>3169</v>
      </c>
      <c r="E1402" s="20" t="s">
        <v>28</v>
      </c>
      <c r="F1402" s="20" t="s">
        <v>16</v>
      </c>
      <c r="G1402" s="1" t="s">
        <v>17</v>
      </c>
      <c r="H1402" s="2">
        <v>1.1000000000000001</v>
      </c>
      <c r="I1402" s="8">
        <v>3</v>
      </c>
      <c r="J1402" s="29" t="s">
        <v>4508</v>
      </c>
      <c r="K1402" s="1">
        <v>727.47</v>
      </c>
      <c r="L1402" s="20"/>
      <c r="M1402" s="2"/>
      <c r="N1402" s="2">
        <f t="shared" si="45"/>
        <v>727.47</v>
      </c>
      <c r="O1402" s="2">
        <f t="shared" si="46"/>
        <v>6.4952678571428573</v>
      </c>
      <c r="P1402" s="1" t="s">
        <v>34</v>
      </c>
    </row>
    <row r="1403" spans="1:16" x14ac:dyDescent="0.25">
      <c r="A1403" s="20" t="s">
        <v>160</v>
      </c>
      <c r="B1403" s="20" t="s">
        <v>3170</v>
      </c>
      <c r="C1403" s="20" t="s">
        <v>3171</v>
      </c>
      <c r="D1403" s="20" t="s">
        <v>3172</v>
      </c>
      <c r="E1403" s="20" t="s">
        <v>43</v>
      </c>
      <c r="F1403" s="20" t="s">
        <v>16</v>
      </c>
      <c r="G1403" s="1" t="s">
        <v>17</v>
      </c>
      <c r="H1403" s="2">
        <v>1.1000000000000001</v>
      </c>
      <c r="I1403" s="8">
        <v>4</v>
      </c>
      <c r="J1403" s="29" t="s">
        <v>4508</v>
      </c>
      <c r="K1403" s="1">
        <v>727.47</v>
      </c>
      <c r="L1403" s="20" t="s">
        <v>4238</v>
      </c>
      <c r="M1403" s="2">
        <v>252.97200000000001</v>
      </c>
      <c r="N1403" s="2">
        <f t="shared" si="45"/>
        <v>980.44200000000001</v>
      </c>
      <c r="O1403" s="2">
        <f t="shared" si="46"/>
        <v>8.7539464285714281</v>
      </c>
      <c r="P1403" s="1" t="s">
        <v>871</v>
      </c>
    </row>
    <row r="1404" spans="1:16" x14ac:dyDescent="0.25">
      <c r="A1404" s="20" t="s">
        <v>160</v>
      </c>
      <c r="B1404" s="20" t="s">
        <v>3173</v>
      </c>
      <c r="C1404" s="20" t="s">
        <v>3174</v>
      </c>
      <c r="D1404" s="20" t="s">
        <v>3175</v>
      </c>
      <c r="E1404" s="20" t="s">
        <v>15</v>
      </c>
      <c r="F1404" s="20" t="s">
        <v>16</v>
      </c>
      <c r="G1404" s="1" t="s">
        <v>17</v>
      </c>
      <c r="H1404" s="2">
        <v>1.1000000000000001</v>
      </c>
      <c r="I1404" s="8">
        <v>1</v>
      </c>
      <c r="J1404" s="29"/>
      <c r="K1404" s="1"/>
      <c r="L1404" s="20" t="s">
        <v>4691</v>
      </c>
      <c r="M1404" s="2">
        <v>910.56</v>
      </c>
      <c r="N1404" s="2">
        <f t="shared" si="45"/>
        <v>910.56</v>
      </c>
      <c r="O1404" s="2">
        <f t="shared" si="46"/>
        <v>8.129999999999999</v>
      </c>
      <c r="P1404" s="1" t="s">
        <v>35</v>
      </c>
    </row>
    <row r="1405" spans="1:16" x14ac:dyDescent="0.25">
      <c r="A1405" s="20" t="s">
        <v>160</v>
      </c>
      <c r="B1405" s="20" t="s">
        <v>3176</v>
      </c>
      <c r="C1405" s="20" t="s">
        <v>3177</v>
      </c>
      <c r="D1405" s="20" t="s">
        <v>3178</v>
      </c>
      <c r="E1405" s="20" t="s">
        <v>15</v>
      </c>
      <c r="F1405" s="20" t="s">
        <v>16</v>
      </c>
      <c r="G1405" s="1" t="s">
        <v>17</v>
      </c>
      <c r="H1405" s="2">
        <v>1.1000000000000001</v>
      </c>
      <c r="I1405" s="8">
        <v>2</v>
      </c>
      <c r="J1405" s="29"/>
      <c r="K1405" s="1"/>
      <c r="L1405" s="20" t="s">
        <v>4405</v>
      </c>
      <c r="M1405" s="2">
        <v>6</v>
      </c>
      <c r="N1405" s="2">
        <f t="shared" si="45"/>
        <v>6</v>
      </c>
      <c r="O1405" s="2">
        <f t="shared" si="46"/>
        <v>5.3571428571428568E-2</v>
      </c>
      <c r="P1405" s="1" t="s">
        <v>22</v>
      </c>
    </row>
    <row r="1406" spans="1:16" x14ac:dyDescent="0.25">
      <c r="A1406" s="20" t="s">
        <v>160</v>
      </c>
      <c r="B1406" s="20" t="s">
        <v>3179</v>
      </c>
      <c r="C1406" s="20" t="s">
        <v>3180</v>
      </c>
      <c r="D1406" s="20" t="s">
        <v>3181</v>
      </c>
      <c r="E1406" s="20" t="s">
        <v>15</v>
      </c>
      <c r="F1406" s="20" t="s">
        <v>16</v>
      </c>
      <c r="G1406" s="1" t="s">
        <v>17</v>
      </c>
      <c r="H1406" s="2">
        <v>1.1000000000000001</v>
      </c>
      <c r="I1406" s="8">
        <v>1</v>
      </c>
      <c r="J1406" s="29"/>
      <c r="K1406" s="1"/>
      <c r="L1406" s="20" t="s">
        <v>4406</v>
      </c>
      <c r="M1406" s="2">
        <v>204.61199999999999</v>
      </c>
      <c r="N1406" s="2">
        <f t="shared" si="45"/>
        <v>204.61199999999999</v>
      </c>
      <c r="O1406" s="2">
        <f t="shared" si="46"/>
        <v>1.8268928571428571</v>
      </c>
      <c r="P1406" s="1" t="s">
        <v>12</v>
      </c>
    </row>
    <row r="1407" spans="1:16" x14ac:dyDescent="0.25">
      <c r="A1407" s="20" t="s">
        <v>160</v>
      </c>
      <c r="B1407" s="20" t="s">
        <v>3182</v>
      </c>
      <c r="C1407" s="20" t="s">
        <v>3183</v>
      </c>
      <c r="D1407" s="20" t="s">
        <v>3184</v>
      </c>
      <c r="E1407" s="20" t="s">
        <v>15</v>
      </c>
      <c r="F1407" s="20" t="s">
        <v>16</v>
      </c>
      <c r="G1407" s="1" t="s">
        <v>17</v>
      </c>
      <c r="H1407" s="2">
        <v>1.1000000000000001</v>
      </c>
      <c r="I1407" s="8">
        <v>1</v>
      </c>
      <c r="J1407" s="29"/>
      <c r="K1407" s="1"/>
      <c r="L1407" s="20" t="s">
        <v>4212</v>
      </c>
      <c r="M1407" s="2">
        <v>46.404000000000003</v>
      </c>
      <c r="N1407" s="2">
        <f t="shared" si="45"/>
        <v>46.404000000000003</v>
      </c>
      <c r="O1407" s="2">
        <f t="shared" si="46"/>
        <v>0.41432142857142862</v>
      </c>
      <c r="P1407" s="1" t="s">
        <v>12</v>
      </c>
    </row>
    <row r="1408" spans="1:16" x14ac:dyDescent="0.25">
      <c r="A1408" s="31" t="s">
        <v>160</v>
      </c>
      <c r="B1408" s="31" t="s">
        <v>3185</v>
      </c>
      <c r="C1408" s="31" t="s">
        <v>3186</v>
      </c>
      <c r="D1408" s="31" t="s">
        <v>3187</v>
      </c>
      <c r="E1408" s="31" t="s">
        <v>28</v>
      </c>
      <c r="F1408" s="20" t="s">
        <v>16</v>
      </c>
      <c r="G1408" s="1" t="s">
        <v>17</v>
      </c>
      <c r="H1408" s="2">
        <v>1.1000000000000001</v>
      </c>
      <c r="I1408" s="8">
        <v>2</v>
      </c>
      <c r="J1408" s="34" t="s">
        <v>4508</v>
      </c>
      <c r="K1408" s="1">
        <v>727.47</v>
      </c>
      <c r="L1408" s="31"/>
      <c r="M1408" s="2"/>
      <c r="N1408" s="2">
        <f t="shared" si="45"/>
        <v>727.47</v>
      </c>
      <c r="O1408" s="2">
        <f t="shared" si="46"/>
        <v>6.4952678571428573</v>
      </c>
      <c r="P1408" s="1" t="s">
        <v>116</v>
      </c>
    </row>
    <row r="1409" spans="1:16" x14ac:dyDescent="0.25">
      <c r="A1409" s="33"/>
      <c r="B1409" s="33"/>
      <c r="C1409" s="33"/>
      <c r="D1409" s="33"/>
      <c r="E1409" s="33"/>
      <c r="F1409" s="20" t="s">
        <v>16</v>
      </c>
      <c r="G1409" s="1" t="s">
        <v>14</v>
      </c>
      <c r="H1409" s="2">
        <v>0</v>
      </c>
      <c r="I1409" s="8">
        <v>1</v>
      </c>
      <c r="J1409" s="35"/>
      <c r="K1409" s="1"/>
      <c r="L1409" s="33"/>
      <c r="M1409" s="2"/>
      <c r="N1409" s="19">
        <f t="shared" si="45"/>
        <v>0</v>
      </c>
      <c r="O1409" s="19">
        <f t="shared" si="46"/>
        <v>0</v>
      </c>
      <c r="P1409" s="1" t="s">
        <v>12</v>
      </c>
    </row>
    <row r="1410" spans="1:16" x14ac:dyDescent="0.25">
      <c r="A1410" s="31" t="s">
        <v>160</v>
      </c>
      <c r="B1410" s="31" t="s">
        <v>3188</v>
      </c>
      <c r="C1410" s="31" t="s">
        <v>3189</v>
      </c>
      <c r="D1410" s="31" t="s">
        <v>3190</v>
      </c>
      <c r="E1410" s="31" t="s">
        <v>28</v>
      </c>
      <c r="F1410" s="20" t="s">
        <v>16</v>
      </c>
      <c r="G1410" s="1" t="s">
        <v>17</v>
      </c>
      <c r="H1410" s="2">
        <v>1.1000000000000001</v>
      </c>
      <c r="I1410" s="8">
        <v>4</v>
      </c>
      <c r="J1410" s="34" t="s">
        <v>4508</v>
      </c>
      <c r="K1410" s="1">
        <v>727.47</v>
      </c>
      <c r="L1410" s="20" t="s">
        <v>4239</v>
      </c>
      <c r="M1410" s="2">
        <v>200.48400000000001</v>
      </c>
      <c r="N1410" s="2">
        <f t="shared" si="45"/>
        <v>927.95400000000006</v>
      </c>
      <c r="O1410" s="2">
        <f t="shared" si="46"/>
        <v>8.2853035714285728</v>
      </c>
      <c r="P1410" s="1" t="s">
        <v>118</v>
      </c>
    </row>
    <row r="1411" spans="1:16" x14ac:dyDescent="0.25">
      <c r="A1411" s="33"/>
      <c r="B1411" s="33"/>
      <c r="C1411" s="33"/>
      <c r="D1411" s="33"/>
      <c r="E1411" s="33"/>
      <c r="F1411" s="20" t="s">
        <v>16</v>
      </c>
      <c r="G1411" s="1" t="s">
        <v>14</v>
      </c>
      <c r="H1411" s="2">
        <v>0</v>
      </c>
      <c r="I1411" s="8">
        <v>1</v>
      </c>
      <c r="J1411" s="35"/>
      <c r="K1411" s="1"/>
      <c r="L1411" s="20"/>
      <c r="M1411" s="2"/>
      <c r="N1411" s="19">
        <f t="shared" si="45"/>
        <v>0</v>
      </c>
      <c r="O1411" s="19">
        <f t="shared" si="46"/>
        <v>0</v>
      </c>
      <c r="P1411" s="1" t="s">
        <v>24</v>
      </c>
    </row>
    <row r="1412" spans="1:16" x14ac:dyDescent="0.25">
      <c r="A1412" s="20" t="s">
        <v>160</v>
      </c>
      <c r="B1412" s="20" t="s">
        <v>3191</v>
      </c>
      <c r="C1412" s="20" t="s">
        <v>3192</v>
      </c>
      <c r="D1412" s="20" t="s">
        <v>3193</v>
      </c>
      <c r="E1412" s="20" t="s">
        <v>28</v>
      </c>
      <c r="F1412" s="20" t="s">
        <v>16</v>
      </c>
      <c r="G1412" s="1" t="s">
        <v>17</v>
      </c>
      <c r="H1412" s="2">
        <v>1.1000000000000001</v>
      </c>
      <c r="I1412" s="8">
        <v>1</v>
      </c>
      <c r="J1412" s="29" t="s">
        <v>4508</v>
      </c>
      <c r="K1412" s="1">
        <v>727.47</v>
      </c>
      <c r="L1412" s="20"/>
      <c r="M1412" s="2"/>
      <c r="N1412" s="2">
        <f t="shared" si="45"/>
        <v>727.47</v>
      </c>
      <c r="O1412" s="2">
        <f t="shared" si="46"/>
        <v>6.4952678571428573</v>
      </c>
      <c r="P1412" s="1" t="s">
        <v>99</v>
      </c>
    </row>
    <row r="1413" spans="1:16" x14ac:dyDescent="0.25">
      <c r="A1413" s="31" t="s">
        <v>160</v>
      </c>
      <c r="B1413" s="31" t="s">
        <v>3194</v>
      </c>
      <c r="C1413" s="31" t="s">
        <v>3195</v>
      </c>
      <c r="D1413" s="31" t="s">
        <v>3196</v>
      </c>
      <c r="E1413" s="31" t="s">
        <v>43</v>
      </c>
      <c r="F1413" s="20" t="s">
        <v>16</v>
      </c>
      <c r="G1413" s="1" t="s">
        <v>17</v>
      </c>
      <c r="H1413" s="2">
        <v>1.1000000000000001</v>
      </c>
      <c r="I1413" s="8">
        <v>3</v>
      </c>
      <c r="J1413" s="34" t="s">
        <v>4508</v>
      </c>
      <c r="K1413" s="1">
        <v>94.4</v>
      </c>
      <c r="L1413" s="31"/>
      <c r="M1413" s="2"/>
      <c r="N1413" s="2">
        <f t="shared" si="45"/>
        <v>94.4</v>
      </c>
      <c r="O1413" s="2">
        <f t="shared" si="46"/>
        <v>0.84285714285714286</v>
      </c>
      <c r="P1413" s="1" t="s">
        <v>34</v>
      </c>
    </row>
    <row r="1414" spans="1:16" x14ac:dyDescent="0.25">
      <c r="A1414" s="33"/>
      <c r="B1414" s="33"/>
      <c r="C1414" s="33"/>
      <c r="D1414" s="33"/>
      <c r="E1414" s="33"/>
      <c r="F1414" s="20" t="s">
        <v>16</v>
      </c>
      <c r="G1414" s="1" t="s">
        <v>14</v>
      </c>
      <c r="H1414" s="2">
        <v>0</v>
      </c>
      <c r="I1414" s="8">
        <v>1</v>
      </c>
      <c r="J1414" s="35"/>
      <c r="K1414" s="1"/>
      <c r="L1414" s="33"/>
      <c r="M1414" s="2"/>
      <c r="N1414" s="19">
        <f t="shared" si="45"/>
        <v>0</v>
      </c>
      <c r="O1414" s="19">
        <f t="shared" si="46"/>
        <v>0</v>
      </c>
      <c r="P1414" s="1" t="s">
        <v>12</v>
      </c>
    </row>
    <row r="1415" spans="1:16" x14ac:dyDescent="0.25">
      <c r="A1415" s="31" t="s">
        <v>160</v>
      </c>
      <c r="B1415" s="31" t="s">
        <v>3197</v>
      </c>
      <c r="C1415" s="31" t="s">
        <v>3198</v>
      </c>
      <c r="D1415" s="31" t="s">
        <v>3199</v>
      </c>
      <c r="E1415" s="31" t="s">
        <v>28</v>
      </c>
      <c r="F1415" s="20" t="s">
        <v>16</v>
      </c>
      <c r="G1415" s="1" t="s">
        <v>17</v>
      </c>
      <c r="H1415" s="2">
        <v>1.1000000000000001</v>
      </c>
      <c r="I1415" s="8">
        <v>2</v>
      </c>
      <c r="J1415" s="34" t="s">
        <v>4508</v>
      </c>
      <c r="K1415" s="1">
        <v>464.92</v>
      </c>
      <c r="L1415" s="31"/>
      <c r="M1415" s="2"/>
      <c r="N1415" s="2">
        <f t="shared" si="45"/>
        <v>464.92</v>
      </c>
      <c r="O1415" s="2">
        <f t="shared" si="46"/>
        <v>4.151071428571429</v>
      </c>
      <c r="P1415" s="1" t="s">
        <v>116</v>
      </c>
    </row>
    <row r="1416" spans="1:16" x14ac:dyDescent="0.25">
      <c r="A1416" s="33"/>
      <c r="B1416" s="33"/>
      <c r="C1416" s="33"/>
      <c r="D1416" s="33"/>
      <c r="E1416" s="33"/>
      <c r="F1416" s="20" t="s">
        <v>16</v>
      </c>
      <c r="G1416" s="1" t="s">
        <v>14</v>
      </c>
      <c r="H1416" s="2">
        <v>0</v>
      </c>
      <c r="I1416" s="8">
        <v>1</v>
      </c>
      <c r="J1416" s="35"/>
      <c r="K1416" s="1"/>
      <c r="L1416" s="33"/>
      <c r="M1416" s="2"/>
      <c r="N1416" s="19">
        <f t="shared" si="45"/>
        <v>0</v>
      </c>
      <c r="O1416" s="19">
        <f t="shared" si="46"/>
        <v>0</v>
      </c>
      <c r="P1416" s="1" t="s">
        <v>12</v>
      </c>
    </row>
    <row r="1417" spans="1:16" x14ac:dyDescent="0.25">
      <c r="A1417" s="31" t="s">
        <v>160</v>
      </c>
      <c r="B1417" s="31" t="s">
        <v>3200</v>
      </c>
      <c r="C1417" s="31" t="s">
        <v>3201</v>
      </c>
      <c r="D1417" s="31" t="s">
        <v>3202</v>
      </c>
      <c r="E1417" s="31" t="s">
        <v>43</v>
      </c>
      <c r="F1417" s="20" t="s">
        <v>16</v>
      </c>
      <c r="G1417" s="1" t="s">
        <v>17</v>
      </c>
      <c r="H1417" s="2">
        <v>1.1000000000000001</v>
      </c>
      <c r="I1417" s="8">
        <v>2</v>
      </c>
      <c r="J1417" s="34" t="s">
        <v>4508</v>
      </c>
      <c r="K1417" s="1">
        <v>61.36</v>
      </c>
      <c r="L1417" s="31"/>
      <c r="M1417" s="2"/>
      <c r="N1417" s="2">
        <f t="shared" si="45"/>
        <v>61.36</v>
      </c>
      <c r="O1417" s="2">
        <f t="shared" si="46"/>
        <v>0.54785714285714282</v>
      </c>
      <c r="P1417" s="1" t="s">
        <v>116</v>
      </c>
    </row>
    <row r="1418" spans="1:16" x14ac:dyDescent="0.25">
      <c r="A1418" s="33"/>
      <c r="B1418" s="33"/>
      <c r="C1418" s="33"/>
      <c r="D1418" s="33"/>
      <c r="E1418" s="33"/>
      <c r="F1418" s="20" t="s">
        <v>16</v>
      </c>
      <c r="G1418" s="1" t="s">
        <v>14</v>
      </c>
      <c r="H1418" s="2">
        <v>0</v>
      </c>
      <c r="I1418" s="8">
        <v>1</v>
      </c>
      <c r="J1418" s="35"/>
      <c r="K1418" s="1"/>
      <c r="L1418" s="33"/>
      <c r="M1418" s="2"/>
      <c r="N1418" s="19">
        <f t="shared" si="45"/>
        <v>0</v>
      </c>
      <c r="O1418" s="19">
        <f t="shared" si="46"/>
        <v>0</v>
      </c>
      <c r="P1418" s="1" t="s">
        <v>12</v>
      </c>
    </row>
    <row r="1419" spans="1:16" x14ac:dyDescent="0.25">
      <c r="A1419" s="20" t="s">
        <v>160</v>
      </c>
      <c r="B1419" s="20" t="s">
        <v>3203</v>
      </c>
      <c r="C1419" s="20" t="s">
        <v>3204</v>
      </c>
      <c r="D1419" s="20" t="s">
        <v>3205</v>
      </c>
      <c r="E1419" s="20" t="s">
        <v>43</v>
      </c>
      <c r="F1419" s="20" t="s">
        <v>16</v>
      </c>
      <c r="G1419" s="1" t="s">
        <v>17</v>
      </c>
      <c r="H1419" s="2">
        <v>1.1000000000000001</v>
      </c>
      <c r="I1419" s="8">
        <v>2</v>
      </c>
      <c r="J1419" s="29" t="s">
        <v>4508</v>
      </c>
      <c r="K1419" s="1">
        <v>365.8</v>
      </c>
      <c r="L1419" s="20"/>
      <c r="M1419" s="2"/>
      <c r="N1419" s="2">
        <f t="shared" si="45"/>
        <v>365.8</v>
      </c>
      <c r="O1419" s="2">
        <f t="shared" si="46"/>
        <v>3.2660714285714287</v>
      </c>
      <c r="P1419" s="1" t="s">
        <v>116</v>
      </c>
    </row>
    <row r="1420" spans="1:16" x14ac:dyDescent="0.25">
      <c r="A1420" s="31" t="s">
        <v>160</v>
      </c>
      <c r="B1420" s="31" t="s">
        <v>3206</v>
      </c>
      <c r="C1420" s="31" t="s">
        <v>3207</v>
      </c>
      <c r="D1420" s="31" t="s">
        <v>3208</v>
      </c>
      <c r="E1420" s="31" t="s">
        <v>28</v>
      </c>
      <c r="F1420" s="20" t="s">
        <v>16</v>
      </c>
      <c r="G1420" s="1" t="s">
        <v>17</v>
      </c>
      <c r="H1420" s="2">
        <v>1.1000000000000001</v>
      </c>
      <c r="I1420" s="8">
        <v>1</v>
      </c>
      <c r="J1420" s="34" t="s">
        <v>4508</v>
      </c>
      <c r="K1420" s="1">
        <v>271.39999999999998</v>
      </c>
      <c r="L1420" s="31"/>
      <c r="M1420" s="2"/>
      <c r="N1420" s="2">
        <f t="shared" si="45"/>
        <v>271.39999999999998</v>
      </c>
      <c r="O1420" s="2">
        <f t="shared" si="46"/>
        <v>2.4232142857142853</v>
      </c>
      <c r="P1420" s="1" t="s">
        <v>99</v>
      </c>
    </row>
    <row r="1421" spans="1:16" x14ac:dyDescent="0.25">
      <c r="A1421" s="33"/>
      <c r="B1421" s="33"/>
      <c r="C1421" s="33"/>
      <c r="D1421" s="33"/>
      <c r="E1421" s="33"/>
      <c r="F1421" s="20" t="s">
        <v>16</v>
      </c>
      <c r="G1421" s="1" t="s">
        <v>14</v>
      </c>
      <c r="H1421" s="2">
        <v>0</v>
      </c>
      <c r="I1421" s="8">
        <v>1</v>
      </c>
      <c r="J1421" s="35"/>
      <c r="K1421" s="1"/>
      <c r="L1421" s="33"/>
      <c r="M1421" s="2"/>
      <c r="N1421" s="19">
        <f t="shared" si="45"/>
        <v>0</v>
      </c>
      <c r="O1421" s="19">
        <f t="shared" si="46"/>
        <v>0</v>
      </c>
      <c r="P1421" s="1" t="s">
        <v>12</v>
      </c>
    </row>
    <row r="1422" spans="1:16" x14ac:dyDescent="0.25">
      <c r="A1422" s="31" t="s">
        <v>160</v>
      </c>
      <c r="B1422" s="31" t="s">
        <v>3209</v>
      </c>
      <c r="C1422" s="31" t="s">
        <v>3210</v>
      </c>
      <c r="D1422" s="31" t="s">
        <v>3211</v>
      </c>
      <c r="E1422" s="31" t="s">
        <v>28</v>
      </c>
      <c r="F1422" s="20" t="s">
        <v>16</v>
      </c>
      <c r="G1422" s="1" t="s">
        <v>17</v>
      </c>
      <c r="H1422" s="2">
        <v>1.1000000000000001</v>
      </c>
      <c r="I1422" s="8">
        <v>2</v>
      </c>
      <c r="J1422" s="34" t="s">
        <v>4508</v>
      </c>
      <c r="K1422" s="1">
        <v>727.47</v>
      </c>
      <c r="L1422" s="31"/>
      <c r="M1422" s="2"/>
      <c r="N1422" s="2">
        <f t="shared" si="45"/>
        <v>727.47</v>
      </c>
      <c r="O1422" s="2">
        <f t="shared" si="46"/>
        <v>6.4952678571428573</v>
      </c>
      <c r="P1422" s="1" t="s">
        <v>116</v>
      </c>
    </row>
    <row r="1423" spans="1:16" x14ac:dyDescent="0.25">
      <c r="A1423" s="33"/>
      <c r="B1423" s="33"/>
      <c r="C1423" s="33"/>
      <c r="D1423" s="33"/>
      <c r="E1423" s="33"/>
      <c r="F1423" s="20" t="s">
        <v>16</v>
      </c>
      <c r="G1423" s="1" t="s">
        <v>14</v>
      </c>
      <c r="H1423" s="2">
        <v>0</v>
      </c>
      <c r="I1423" s="8">
        <v>1</v>
      </c>
      <c r="J1423" s="35"/>
      <c r="K1423" s="1"/>
      <c r="L1423" s="33"/>
      <c r="M1423" s="2"/>
      <c r="N1423" s="19">
        <f t="shared" si="45"/>
        <v>0</v>
      </c>
      <c r="O1423" s="19">
        <f t="shared" si="46"/>
        <v>0</v>
      </c>
      <c r="P1423" s="1" t="s">
        <v>12</v>
      </c>
    </row>
    <row r="1424" spans="1:16" x14ac:dyDescent="0.25">
      <c r="A1424" s="20" t="s">
        <v>160</v>
      </c>
      <c r="B1424" s="20" t="s">
        <v>3212</v>
      </c>
      <c r="C1424" s="20" t="s">
        <v>3213</v>
      </c>
      <c r="D1424" s="20" t="s">
        <v>3214</v>
      </c>
      <c r="E1424" s="20" t="s">
        <v>20</v>
      </c>
      <c r="F1424" s="20" t="s">
        <v>16</v>
      </c>
      <c r="G1424" s="1" t="s">
        <v>17</v>
      </c>
      <c r="H1424" s="2">
        <v>1.1000000000000001</v>
      </c>
      <c r="I1424" s="8">
        <v>1</v>
      </c>
      <c r="J1424" s="29"/>
      <c r="K1424" s="1"/>
      <c r="L1424" s="20" t="s">
        <v>4692</v>
      </c>
      <c r="M1424" s="2">
        <v>35.195999999999998</v>
      </c>
      <c r="N1424" s="2">
        <f t="shared" si="45"/>
        <v>35.195999999999998</v>
      </c>
      <c r="O1424" s="2">
        <f t="shared" si="46"/>
        <v>0.31424999999999997</v>
      </c>
      <c r="P1424" s="1" t="s">
        <v>12</v>
      </c>
    </row>
    <row r="1425" spans="1:16" x14ac:dyDescent="0.25">
      <c r="A1425" s="31" t="s">
        <v>160</v>
      </c>
      <c r="B1425" s="31" t="s">
        <v>3215</v>
      </c>
      <c r="C1425" s="31" t="s">
        <v>3216</v>
      </c>
      <c r="D1425" s="31" t="s">
        <v>3217</v>
      </c>
      <c r="E1425" s="31" t="s">
        <v>28</v>
      </c>
      <c r="F1425" s="20" t="s">
        <v>16</v>
      </c>
      <c r="G1425" s="1" t="s">
        <v>17</v>
      </c>
      <c r="H1425" s="2">
        <v>1.1000000000000001</v>
      </c>
      <c r="I1425" s="8">
        <v>4</v>
      </c>
      <c r="J1425" s="34" t="s">
        <v>4508</v>
      </c>
      <c r="K1425" s="1">
        <v>727.47</v>
      </c>
      <c r="L1425" s="31"/>
      <c r="M1425" s="2"/>
      <c r="N1425" s="2">
        <f t="shared" si="45"/>
        <v>727.47</v>
      </c>
      <c r="O1425" s="2">
        <f t="shared" si="46"/>
        <v>6.4952678571428573</v>
      </c>
      <c r="P1425" s="1" t="s">
        <v>118</v>
      </c>
    </row>
    <row r="1426" spans="1:16" x14ac:dyDescent="0.25">
      <c r="A1426" s="33"/>
      <c r="B1426" s="33"/>
      <c r="C1426" s="33"/>
      <c r="D1426" s="33"/>
      <c r="E1426" s="33"/>
      <c r="F1426" s="20" t="s">
        <v>16</v>
      </c>
      <c r="G1426" s="1" t="s">
        <v>14</v>
      </c>
      <c r="H1426" s="2">
        <v>0</v>
      </c>
      <c r="I1426" s="8">
        <v>1</v>
      </c>
      <c r="J1426" s="35"/>
      <c r="K1426" s="1"/>
      <c r="L1426" s="33"/>
      <c r="M1426" s="2"/>
      <c r="N1426" s="19">
        <f t="shared" si="45"/>
        <v>0</v>
      </c>
      <c r="O1426" s="19">
        <f t="shared" si="46"/>
        <v>0</v>
      </c>
      <c r="P1426" s="1" t="s">
        <v>12</v>
      </c>
    </row>
    <row r="1427" spans="1:16" x14ac:dyDescent="0.25">
      <c r="A1427" s="20" t="s">
        <v>160</v>
      </c>
      <c r="B1427" s="20" t="s">
        <v>3218</v>
      </c>
      <c r="C1427" s="20" t="s">
        <v>3219</v>
      </c>
      <c r="D1427" s="20" t="s">
        <v>3220</v>
      </c>
      <c r="E1427" s="20" t="s">
        <v>28</v>
      </c>
      <c r="F1427" s="20" t="s">
        <v>16</v>
      </c>
      <c r="G1427" s="1" t="s">
        <v>17</v>
      </c>
      <c r="H1427" s="2">
        <v>1.1000000000000001</v>
      </c>
      <c r="I1427" s="8">
        <v>2</v>
      </c>
      <c r="J1427" s="29" t="s">
        <v>4508</v>
      </c>
      <c r="K1427" s="1">
        <v>500.32</v>
      </c>
      <c r="L1427" s="20"/>
      <c r="M1427" s="2"/>
      <c r="N1427" s="2">
        <f t="shared" si="45"/>
        <v>500.32</v>
      </c>
      <c r="O1427" s="2">
        <f t="shared" si="46"/>
        <v>4.4671428571428571</v>
      </c>
      <c r="P1427" s="1" t="s">
        <v>116</v>
      </c>
    </row>
    <row r="1428" spans="1:16" x14ac:dyDescent="0.25">
      <c r="A1428" s="20" t="s">
        <v>160</v>
      </c>
      <c r="B1428" s="20" t="s">
        <v>3221</v>
      </c>
      <c r="C1428" s="20" t="s">
        <v>3222</v>
      </c>
      <c r="D1428" s="20" t="s">
        <v>3223</v>
      </c>
      <c r="E1428" s="20" t="s">
        <v>28</v>
      </c>
      <c r="F1428" s="20" t="s">
        <v>16</v>
      </c>
      <c r="G1428" s="1" t="s">
        <v>17</v>
      </c>
      <c r="H1428" s="2">
        <v>1.1000000000000001</v>
      </c>
      <c r="I1428" s="8">
        <v>2</v>
      </c>
      <c r="J1428" s="29" t="s">
        <v>4508</v>
      </c>
      <c r="K1428" s="1">
        <v>479.08</v>
      </c>
      <c r="L1428" s="20"/>
      <c r="M1428" s="2"/>
      <c r="N1428" s="2">
        <f t="shared" si="45"/>
        <v>479.08</v>
      </c>
      <c r="O1428" s="2">
        <f t="shared" si="46"/>
        <v>4.2774999999999999</v>
      </c>
      <c r="P1428" s="1" t="s">
        <v>116</v>
      </c>
    </row>
    <row r="1429" spans="1:16" x14ac:dyDescent="0.25">
      <c r="A1429" s="31" t="s">
        <v>160</v>
      </c>
      <c r="B1429" s="31" t="s">
        <v>3224</v>
      </c>
      <c r="C1429" s="31" t="s">
        <v>3225</v>
      </c>
      <c r="D1429" s="31" t="s">
        <v>3226</v>
      </c>
      <c r="E1429" s="31" t="s">
        <v>28</v>
      </c>
      <c r="F1429" s="20" t="s">
        <v>16</v>
      </c>
      <c r="G1429" s="1" t="s">
        <v>17</v>
      </c>
      <c r="H1429" s="2">
        <v>1.1000000000000001</v>
      </c>
      <c r="I1429" s="8">
        <v>2</v>
      </c>
      <c r="J1429" s="34" t="s">
        <v>4508</v>
      </c>
      <c r="K1429" s="1">
        <v>627.76</v>
      </c>
      <c r="L1429" s="31"/>
      <c r="M1429" s="2"/>
      <c r="N1429" s="2">
        <f t="shared" si="45"/>
        <v>627.76</v>
      </c>
      <c r="O1429" s="2">
        <f t="shared" si="46"/>
        <v>5.6049999999999995</v>
      </c>
      <c r="P1429" s="1" t="s">
        <v>116</v>
      </c>
    </row>
    <row r="1430" spans="1:16" x14ac:dyDescent="0.25">
      <c r="A1430" s="33"/>
      <c r="B1430" s="33"/>
      <c r="C1430" s="33"/>
      <c r="D1430" s="33"/>
      <c r="E1430" s="33"/>
      <c r="F1430" s="20" t="s">
        <v>16</v>
      </c>
      <c r="G1430" s="1" t="s">
        <v>14</v>
      </c>
      <c r="H1430" s="2">
        <v>0</v>
      </c>
      <c r="I1430" s="8">
        <v>1</v>
      </c>
      <c r="J1430" s="35"/>
      <c r="K1430" s="1"/>
      <c r="L1430" s="33"/>
      <c r="M1430" s="2"/>
      <c r="N1430" s="19">
        <f t="shared" si="45"/>
        <v>0</v>
      </c>
      <c r="O1430" s="19">
        <f t="shared" si="46"/>
        <v>0</v>
      </c>
      <c r="P1430" s="1" t="s">
        <v>12</v>
      </c>
    </row>
    <row r="1431" spans="1:16" x14ac:dyDescent="0.25">
      <c r="A1431" s="20" t="s">
        <v>160</v>
      </c>
      <c r="B1431" s="20" t="s">
        <v>3227</v>
      </c>
      <c r="C1431" s="20" t="s">
        <v>3228</v>
      </c>
      <c r="D1431" s="20" t="s">
        <v>3229</v>
      </c>
      <c r="E1431" s="20" t="s">
        <v>28</v>
      </c>
      <c r="F1431" s="20" t="s">
        <v>16</v>
      </c>
      <c r="G1431" s="1" t="s">
        <v>17</v>
      </c>
      <c r="H1431" s="2">
        <v>1.1000000000000001</v>
      </c>
      <c r="I1431" s="8">
        <v>1</v>
      </c>
      <c r="J1431" s="29" t="s">
        <v>4508</v>
      </c>
      <c r="K1431" s="1">
        <v>727.47</v>
      </c>
      <c r="L1431" s="20"/>
      <c r="M1431" s="2"/>
      <c r="N1431" s="2">
        <f t="shared" si="45"/>
        <v>727.47</v>
      </c>
      <c r="O1431" s="2">
        <f t="shared" si="46"/>
        <v>6.4952678571428573</v>
      </c>
      <c r="P1431" s="1" t="s">
        <v>67</v>
      </c>
    </row>
    <row r="1432" spans="1:16" x14ac:dyDescent="0.25">
      <c r="A1432" s="31" t="s">
        <v>160</v>
      </c>
      <c r="B1432" s="31" t="s">
        <v>3233</v>
      </c>
      <c r="C1432" s="31" t="s">
        <v>3234</v>
      </c>
      <c r="D1432" s="31" t="s">
        <v>3235</v>
      </c>
      <c r="E1432" s="31" t="s">
        <v>28</v>
      </c>
      <c r="F1432" s="20" t="s">
        <v>130</v>
      </c>
      <c r="G1432" s="1" t="s">
        <v>14</v>
      </c>
      <c r="H1432" s="2">
        <v>0</v>
      </c>
      <c r="I1432" s="8">
        <v>0</v>
      </c>
      <c r="J1432" s="34" t="s">
        <v>4508</v>
      </c>
      <c r="K1432" s="1"/>
      <c r="L1432" s="31"/>
      <c r="M1432" s="2"/>
      <c r="N1432" s="19">
        <f t="shared" si="45"/>
        <v>0</v>
      </c>
      <c r="O1432" s="19">
        <f t="shared" si="46"/>
        <v>0</v>
      </c>
      <c r="P1432" s="1" t="s">
        <v>10</v>
      </c>
    </row>
    <row r="1433" spans="1:16" x14ac:dyDescent="0.25">
      <c r="A1433" s="33"/>
      <c r="B1433" s="33"/>
      <c r="C1433" s="33"/>
      <c r="D1433" s="33"/>
      <c r="E1433" s="33"/>
      <c r="F1433" s="20" t="s">
        <v>16</v>
      </c>
      <c r="G1433" s="1" t="s">
        <v>17</v>
      </c>
      <c r="H1433" s="2">
        <v>1.1000000000000001</v>
      </c>
      <c r="I1433" s="8">
        <v>4</v>
      </c>
      <c r="J1433" s="35"/>
      <c r="K1433" s="1">
        <v>932.2</v>
      </c>
      <c r="L1433" s="33"/>
      <c r="M1433" s="2"/>
      <c r="N1433" s="2">
        <f t="shared" si="45"/>
        <v>932.2</v>
      </c>
      <c r="O1433" s="2">
        <f t="shared" si="46"/>
        <v>8.3232142857142861</v>
      </c>
      <c r="P1433" s="1" t="s">
        <v>118</v>
      </c>
    </row>
    <row r="1434" spans="1:16" x14ac:dyDescent="0.25">
      <c r="A1434" s="20" t="s">
        <v>160</v>
      </c>
      <c r="B1434" s="20" t="s">
        <v>3236</v>
      </c>
      <c r="C1434" s="20" t="s">
        <v>3237</v>
      </c>
      <c r="D1434" s="20" t="s">
        <v>3238</v>
      </c>
      <c r="E1434" s="20" t="s">
        <v>28</v>
      </c>
      <c r="F1434" s="20" t="s">
        <v>16</v>
      </c>
      <c r="G1434" s="1" t="s">
        <v>17</v>
      </c>
      <c r="H1434" s="2">
        <v>1.1000000000000001</v>
      </c>
      <c r="I1434" s="8">
        <v>3</v>
      </c>
      <c r="J1434" s="29" t="s">
        <v>4508</v>
      </c>
      <c r="K1434" s="1">
        <v>344.56</v>
      </c>
      <c r="L1434" s="20"/>
      <c r="M1434" s="2"/>
      <c r="N1434" s="2">
        <f t="shared" si="45"/>
        <v>344.56</v>
      </c>
      <c r="O1434" s="2">
        <f t="shared" si="46"/>
        <v>3.0764285714285715</v>
      </c>
      <c r="P1434" s="1" t="s">
        <v>34</v>
      </c>
    </row>
    <row r="1435" spans="1:16" x14ac:dyDescent="0.25">
      <c r="A1435" s="31" t="s">
        <v>160</v>
      </c>
      <c r="B1435" s="31" t="s">
        <v>3239</v>
      </c>
      <c r="C1435" s="31" t="s">
        <v>3240</v>
      </c>
      <c r="D1435" s="31" t="s">
        <v>3241</v>
      </c>
      <c r="E1435" s="31" t="s">
        <v>43</v>
      </c>
      <c r="F1435" s="20" t="s">
        <v>16</v>
      </c>
      <c r="G1435" s="1" t="s">
        <v>17</v>
      </c>
      <c r="H1435" s="2">
        <v>1.1000000000000001</v>
      </c>
      <c r="I1435" s="8">
        <v>3</v>
      </c>
      <c r="J1435" s="34" t="s">
        <v>4508</v>
      </c>
      <c r="K1435" s="1">
        <v>601.79999999999995</v>
      </c>
      <c r="L1435" s="31"/>
      <c r="M1435" s="2"/>
      <c r="N1435" s="2">
        <f t="shared" si="45"/>
        <v>601.79999999999995</v>
      </c>
      <c r="O1435" s="2">
        <f t="shared" si="46"/>
        <v>5.3732142857142851</v>
      </c>
      <c r="P1435" s="1" t="s">
        <v>34</v>
      </c>
    </row>
    <row r="1436" spans="1:16" x14ac:dyDescent="0.25">
      <c r="A1436" s="33"/>
      <c r="B1436" s="33"/>
      <c r="C1436" s="33"/>
      <c r="D1436" s="33"/>
      <c r="E1436" s="33"/>
      <c r="F1436" s="20" t="s">
        <v>16</v>
      </c>
      <c r="G1436" s="1" t="s">
        <v>14</v>
      </c>
      <c r="H1436" s="2">
        <v>0</v>
      </c>
      <c r="I1436" s="8">
        <v>1</v>
      </c>
      <c r="J1436" s="35"/>
      <c r="K1436" s="1"/>
      <c r="L1436" s="33"/>
      <c r="M1436" s="2"/>
      <c r="N1436" s="19">
        <f t="shared" si="45"/>
        <v>0</v>
      </c>
      <c r="O1436" s="19">
        <f t="shared" si="46"/>
        <v>0</v>
      </c>
      <c r="P1436" s="1" t="s">
        <v>12</v>
      </c>
    </row>
    <row r="1437" spans="1:16" x14ac:dyDescent="0.25">
      <c r="A1437" s="31" t="s">
        <v>160</v>
      </c>
      <c r="B1437" s="31" t="s">
        <v>3242</v>
      </c>
      <c r="C1437" s="31" t="s">
        <v>3243</v>
      </c>
      <c r="D1437" s="31" t="s">
        <v>3244</v>
      </c>
      <c r="E1437" s="31" t="s">
        <v>43</v>
      </c>
      <c r="F1437" s="20" t="s">
        <v>16</v>
      </c>
      <c r="G1437" s="1" t="s">
        <v>17</v>
      </c>
      <c r="H1437" s="2">
        <v>1.1000000000000001</v>
      </c>
      <c r="I1437" s="8">
        <v>2</v>
      </c>
      <c r="J1437" s="34" t="s">
        <v>4508</v>
      </c>
      <c r="K1437" s="1">
        <v>727.47</v>
      </c>
      <c r="L1437" s="31"/>
      <c r="M1437" s="2"/>
      <c r="N1437" s="2">
        <f t="shared" si="45"/>
        <v>727.47</v>
      </c>
      <c r="O1437" s="2">
        <f t="shared" si="46"/>
        <v>6.4952678571428573</v>
      </c>
      <c r="P1437" s="1" t="s">
        <v>116</v>
      </c>
    </row>
    <row r="1438" spans="1:16" x14ac:dyDescent="0.25">
      <c r="A1438" s="33"/>
      <c r="B1438" s="33"/>
      <c r="C1438" s="33"/>
      <c r="D1438" s="33"/>
      <c r="E1438" s="33"/>
      <c r="F1438" s="20" t="s">
        <v>16</v>
      </c>
      <c r="G1438" s="1" t="s">
        <v>14</v>
      </c>
      <c r="H1438" s="2">
        <v>0</v>
      </c>
      <c r="I1438" s="8">
        <v>1</v>
      </c>
      <c r="J1438" s="35"/>
      <c r="K1438" s="1"/>
      <c r="L1438" s="33"/>
      <c r="M1438" s="2"/>
      <c r="N1438" s="19">
        <f t="shared" si="45"/>
        <v>0</v>
      </c>
      <c r="O1438" s="19">
        <f t="shared" si="46"/>
        <v>0</v>
      </c>
      <c r="P1438" s="1" t="s">
        <v>12</v>
      </c>
    </row>
    <row r="1439" spans="1:16" x14ac:dyDescent="0.25">
      <c r="A1439" s="31" t="s">
        <v>160</v>
      </c>
      <c r="B1439" s="31" t="s">
        <v>3245</v>
      </c>
      <c r="C1439" s="31" t="s">
        <v>3246</v>
      </c>
      <c r="D1439" s="31" t="s">
        <v>3247</v>
      </c>
      <c r="E1439" s="31" t="s">
        <v>28</v>
      </c>
      <c r="F1439" s="20" t="s">
        <v>16</v>
      </c>
      <c r="G1439" s="1" t="s">
        <v>17</v>
      </c>
      <c r="H1439" s="2">
        <v>1.1000000000000001</v>
      </c>
      <c r="I1439" s="8">
        <v>4</v>
      </c>
      <c r="J1439" s="34" t="s">
        <v>4508</v>
      </c>
      <c r="K1439" s="1">
        <v>892.08</v>
      </c>
      <c r="L1439" s="31"/>
      <c r="M1439" s="2"/>
      <c r="N1439" s="2">
        <f t="shared" si="45"/>
        <v>892.08</v>
      </c>
      <c r="O1439" s="2">
        <f t="shared" si="46"/>
        <v>7.9650000000000007</v>
      </c>
      <c r="P1439" s="1" t="s">
        <v>118</v>
      </c>
    </row>
    <row r="1440" spans="1:16" x14ac:dyDescent="0.25">
      <c r="A1440" s="33"/>
      <c r="B1440" s="33"/>
      <c r="C1440" s="33"/>
      <c r="D1440" s="33"/>
      <c r="E1440" s="33"/>
      <c r="F1440" s="20" t="s">
        <v>16</v>
      </c>
      <c r="G1440" s="1" t="s">
        <v>14</v>
      </c>
      <c r="H1440" s="2">
        <v>0</v>
      </c>
      <c r="I1440" s="8">
        <v>1</v>
      </c>
      <c r="J1440" s="35"/>
      <c r="K1440" s="1"/>
      <c r="L1440" s="33"/>
      <c r="M1440" s="2"/>
      <c r="N1440" s="19">
        <f t="shared" si="45"/>
        <v>0</v>
      </c>
      <c r="O1440" s="19">
        <f t="shared" si="46"/>
        <v>0</v>
      </c>
      <c r="P1440" s="1" t="s">
        <v>12</v>
      </c>
    </row>
    <row r="1441" spans="1:16" x14ac:dyDescent="0.25">
      <c r="A1441" s="31" t="s">
        <v>160</v>
      </c>
      <c r="B1441" s="31" t="s">
        <v>3251</v>
      </c>
      <c r="C1441" s="31" t="s">
        <v>3252</v>
      </c>
      <c r="D1441" s="31" t="s">
        <v>3253</v>
      </c>
      <c r="E1441" s="31" t="s">
        <v>28</v>
      </c>
      <c r="F1441" s="20" t="s">
        <v>130</v>
      </c>
      <c r="G1441" s="1" t="s">
        <v>14</v>
      </c>
      <c r="H1441" s="2">
        <v>0</v>
      </c>
      <c r="I1441" s="8">
        <v>0</v>
      </c>
      <c r="J1441" s="34" t="s">
        <v>4508</v>
      </c>
      <c r="K1441" s="1"/>
      <c r="L1441" s="31"/>
      <c r="M1441" s="2"/>
      <c r="N1441" s="19">
        <f t="shared" si="45"/>
        <v>0</v>
      </c>
      <c r="O1441" s="19">
        <f t="shared" si="46"/>
        <v>0</v>
      </c>
      <c r="P1441" s="1" t="s">
        <v>10</v>
      </c>
    </row>
    <row r="1442" spans="1:16" x14ac:dyDescent="0.25">
      <c r="A1442" s="32"/>
      <c r="B1442" s="32"/>
      <c r="C1442" s="32"/>
      <c r="D1442" s="32"/>
      <c r="E1442" s="32"/>
      <c r="F1442" s="20" t="s">
        <v>16</v>
      </c>
      <c r="G1442" s="1" t="s">
        <v>17</v>
      </c>
      <c r="H1442" s="2">
        <v>1.1000000000000001</v>
      </c>
      <c r="I1442" s="8">
        <v>5</v>
      </c>
      <c r="J1442" s="36"/>
      <c r="K1442" s="1">
        <v>667.88</v>
      </c>
      <c r="L1442" s="32"/>
      <c r="M1442" s="2"/>
      <c r="N1442" s="2">
        <f t="shared" si="45"/>
        <v>667.88</v>
      </c>
      <c r="O1442" s="2">
        <f t="shared" si="46"/>
        <v>5.9632142857142858</v>
      </c>
      <c r="P1442" s="1" t="s">
        <v>153</v>
      </c>
    </row>
    <row r="1443" spans="1:16" x14ac:dyDescent="0.25">
      <c r="A1443" s="33"/>
      <c r="B1443" s="33"/>
      <c r="C1443" s="33"/>
      <c r="D1443" s="33"/>
      <c r="E1443" s="33"/>
      <c r="F1443" s="20" t="s">
        <v>16</v>
      </c>
      <c r="G1443" s="1" t="s">
        <v>14</v>
      </c>
      <c r="H1443" s="2">
        <v>0</v>
      </c>
      <c r="I1443" s="8">
        <v>0</v>
      </c>
      <c r="J1443" s="35"/>
      <c r="K1443" s="1"/>
      <c r="L1443" s="33"/>
      <c r="M1443" s="2"/>
      <c r="N1443" s="19">
        <f t="shared" si="45"/>
        <v>0</v>
      </c>
      <c r="O1443" s="19">
        <f t="shared" si="46"/>
        <v>0</v>
      </c>
      <c r="P1443" s="1" t="s">
        <v>10</v>
      </c>
    </row>
    <row r="1444" spans="1:16" x14ac:dyDescent="0.25">
      <c r="A1444" s="20" t="s">
        <v>160</v>
      </c>
      <c r="B1444" s="20" t="s">
        <v>3254</v>
      </c>
      <c r="C1444" s="20" t="s">
        <v>3255</v>
      </c>
      <c r="D1444" s="20" t="s">
        <v>3256</v>
      </c>
      <c r="E1444" s="20" t="s">
        <v>15</v>
      </c>
      <c r="F1444" s="20" t="s">
        <v>16</v>
      </c>
      <c r="G1444" s="1" t="s">
        <v>17</v>
      </c>
      <c r="H1444" s="2">
        <v>1.1000000000000001</v>
      </c>
      <c r="I1444" s="8">
        <v>1</v>
      </c>
      <c r="J1444" s="29"/>
      <c r="K1444" s="1"/>
      <c r="L1444" s="20" t="s">
        <v>4694</v>
      </c>
      <c r="M1444" s="2">
        <v>10.5</v>
      </c>
      <c r="N1444" s="2">
        <f t="shared" si="45"/>
        <v>10.5</v>
      </c>
      <c r="O1444" s="2">
        <f t="shared" si="46"/>
        <v>9.375E-2</v>
      </c>
      <c r="P1444" s="1" t="s">
        <v>12</v>
      </c>
    </row>
    <row r="1445" spans="1:16" x14ac:dyDescent="0.25">
      <c r="A1445" s="31" t="s">
        <v>160</v>
      </c>
      <c r="B1445" s="31" t="s">
        <v>3257</v>
      </c>
      <c r="C1445" s="31" t="s">
        <v>3258</v>
      </c>
      <c r="D1445" s="31" t="s">
        <v>3259</v>
      </c>
      <c r="E1445" s="31" t="s">
        <v>28</v>
      </c>
      <c r="F1445" s="20" t="s">
        <v>16</v>
      </c>
      <c r="G1445" s="1" t="s">
        <v>17</v>
      </c>
      <c r="H1445" s="2">
        <v>1.1000000000000001</v>
      </c>
      <c r="I1445" s="8">
        <v>4</v>
      </c>
      <c r="J1445" s="34" t="s">
        <v>4508</v>
      </c>
      <c r="K1445" s="1">
        <v>727.47</v>
      </c>
      <c r="L1445" s="31"/>
      <c r="M1445" s="2"/>
      <c r="N1445" s="2">
        <f t="shared" si="45"/>
        <v>727.47</v>
      </c>
      <c r="O1445" s="2">
        <f t="shared" si="46"/>
        <v>6.4952678571428573</v>
      </c>
      <c r="P1445" s="1" t="s">
        <v>118</v>
      </c>
    </row>
    <row r="1446" spans="1:16" x14ac:dyDescent="0.25">
      <c r="A1446" s="33"/>
      <c r="B1446" s="33"/>
      <c r="C1446" s="33"/>
      <c r="D1446" s="33"/>
      <c r="E1446" s="33"/>
      <c r="F1446" s="20" t="s">
        <v>16</v>
      </c>
      <c r="G1446" s="1" t="s">
        <v>14</v>
      </c>
      <c r="H1446" s="2">
        <v>0</v>
      </c>
      <c r="I1446" s="8">
        <v>1</v>
      </c>
      <c r="J1446" s="35"/>
      <c r="K1446" s="1"/>
      <c r="L1446" s="33"/>
      <c r="M1446" s="2"/>
      <c r="N1446" s="19">
        <f t="shared" si="45"/>
        <v>0</v>
      </c>
      <c r="O1446" s="19">
        <f t="shared" si="46"/>
        <v>0</v>
      </c>
      <c r="P1446" s="1" t="s">
        <v>24</v>
      </c>
    </row>
    <row r="1447" spans="1:16" x14ac:dyDescent="0.25">
      <c r="A1447" s="31" t="s">
        <v>160</v>
      </c>
      <c r="B1447" s="31" t="s">
        <v>3260</v>
      </c>
      <c r="C1447" s="31" t="s">
        <v>3261</v>
      </c>
      <c r="D1447" s="31" t="s">
        <v>3262</v>
      </c>
      <c r="E1447" s="31" t="s">
        <v>28</v>
      </c>
      <c r="F1447" s="20" t="s">
        <v>16</v>
      </c>
      <c r="G1447" s="1" t="s">
        <v>17</v>
      </c>
      <c r="H1447" s="2">
        <v>1.1000000000000001</v>
      </c>
      <c r="I1447" s="8">
        <v>5</v>
      </c>
      <c r="J1447" s="34" t="s">
        <v>4508</v>
      </c>
      <c r="K1447" s="1">
        <v>727.47</v>
      </c>
      <c r="L1447" s="20" t="s">
        <v>4320</v>
      </c>
      <c r="M1447" s="2">
        <v>25.44</v>
      </c>
      <c r="N1447" s="2">
        <f t="shared" si="45"/>
        <v>752.91000000000008</v>
      </c>
      <c r="O1447" s="2">
        <f t="shared" si="46"/>
        <v>6.722410714285715</v>
      </c>
      <c r="P1447" s="1" t="s">
        <v>153</v>
      </c>
    </row>
    <row r="1448" spans="1:16" x14ac:dyDescent="0.25">
      <c r="A1448" s="33"/>
      <c r="B1448" s="33"/>
      <c r="C1448" s="33"/>
      <c r="D1448" s="33"/>
      <c r="E1448" s="33"/>
      <c r="F1448" s="20" t="s">
        <v>16</v>
      </c>
      <c r="G1448" s="1" t="s">
        <v>14</v>
      </c>
      <c r="H1448" s="2">
        <v>0</v>
      </c>
      <c r="I1448" s="8">
        <v>1</v>
      </c>
      <c r="J1448" s="35"/>
      <c r="K1448" s="1"/>
      <c r="L1448" s="20"/>
      <c r="M1448" s="2"/>
      <c r="N1448" s="19">
        <f t="shared" si="45"/>
        <v>0</v>
      </c>
      <c r="O1448" s="19">
        <f t="shared" si="46"/>
        <v>0</v>
      </c>
      <c r="P1448" s="1" t="s">
        <v>24</v>
      </c>
    </row>
    <row r="1449" spans="1:16" x14ac:dyDescent="0.25">
      <c r="A1449" s="31" t="s">
        <v>160</v>
      </c>
      <c r="B1449" s="31" t="s">
        <v>3263</v>
      </c>
      <c r="C1449" s="31" t="s">
        <v>3264</v>
      </c>
      <c r="D1449" s="31" t="s">
        <v>3265</v>
      </c>
      <c r="E1449" s="31" t="s">
        <v>28</v>
      </c>
      <c r="F1449" s="20" t="s">
        <v>16</v>
      </c>
      <c r="G1449" s="1" t="s">
        <v>17</v>
      </c>
      <c r="H1449" s="2">
        <v>1.1000000000000001</v>
      </c>
      <c r="I1449" s="8">
        <v>4</v>
      </c>
      <c r="J1449" s="34" t="s">
        <v>4508</v>
      </c>
      <c r="K1449" s="1">
        <v>2043.76</v>
      </c>
      <c r="L1449" s="20" t="s">
        <v>4187</v>
      </c>
      <c r="M1449" s="2">
        <v>94.656000000000006</v>
      </c>
      <c r="N1449" s="2">
        <f t="shared" si="45"/>
        <v>2138.4160000000002</v>
      </c>
      <c r="O1449" s="2">
        <f t="shared" si="46"/>
        <v>19.093</v>
      </c>
      <c r="P1449" s="1" t="s">
        <v>118</v>
      </c>
    </row>
    <row r="1450" spans="1:16" x14ac:dyDescent="0.25">
      <c r="A1450" s="33"/>
      <c r="B1450" s="33"/>
      <c r="C1450" s="33"/>
      <c r="D1450" s="33"/>
      <c r="E1450" s="33"/>
      <c r="F1450" s="20" t="s">
        <v>16</v>
      </c>
      <c r="G1450" s="1" t="s">
        <v>14</v>
      </c>
      <c r="H1450" s="2">
        <v>0</v>
      </c>
      <c r="I1450" s="8">
        <v>1</v>
      </c>
      <c r="J1450" s="35"/>
      <c r="K1450" s="1"/>
      <c r="L1450" s="20"/>
      <c r="M1450" s="2"/>
      <c r="N1450" s="19">
        <f t="shared" si="45"/>
        <v>0</v>
      </c>
      <c r="O1450" s="19">
        <f t="shared" si="46"/>
        <v>0</v>
      </c>
      <c r="P1450" s="1" t="s">
        <v>12</v>
      </c>
    </row>
    <row r="1451" spans="1:16" x14ac:dyDescent="0.25">
      <c r="A1451" s="31" t="s">
        <v>160</v>
      </c>
      <c r="B1451" s="31" t="s">
        <v>3269</v>
      </c>
      <c r="C1451" s="31" t="s">
        <v>3270</v>
      </c>
      <c r="D1451" s="31" t="s">
        <v>3271</v>
      </c>
      <c r="E1451" s="31" t="s">
        <v>28</v>
      </c>
      <c r="F1451" s="20" t="s">
        <v>16</v>
      </c>
      <c r="G1451" s="1" t="s">
        <v>17</v>
      </c>
      <c r="H1451" s="2">
        <v>1.1000000000000001</v>
      </c>
      <c r="I1451" s="8">
        <v>5</v>
      </c>
      <c r="J1451" s="34" t="s">
        <v>4508</v>
      </c>
      <c r="K1451" s="1">
        <v>727.47</v>
      </c>
      <c r="L1451" s="31"/>
      <c r="M1451" s="2"/>
      <c r="N1451" s="2">
        <f t="shared" si="45"/>
        <v>727.47</v>
      </c>
      <c r="O1451" s="2">
        <f t="shared" si="46"/>
        <v>6.4952678571428573</v>
      </c>
      <c r="P1451" s="1" t="s">
        <v>153</v>
      </c>
    </row>
    <row r="1452" spans="1:16" x14ac:dyDescent="0.25">
      <c r="A1452" s="33"/>
      <c r="B1452" s="33"/>
      <c r="C1452" s="33"/>
      <c r="D1452" s="33"/>
      <c r="E1452" s="33"/>
      <c r="F1452" s="20" t="s">
        <v>16</v>
      </c>
      <c r="G1452" s="1" t="s">
        <v>14</v>
      </c>
      <c r="H1452" s="2">
        <v>0</v>
      </c>
      <c r="I1452" s="8">
        <v>1</v>
      </c>
      <c r="J1452" s="35"/>
      <c r="K1452" s="1"/>
      <c r="L1452" s="33"/>
      <c r="M1452" s="2"/>
      <c r="N1452" s="19">
        <f t="shared" si="45"/>
        <v>0</v>
      </c>
      <c r="O1452" s="19">
        <f t="shared" si="46"/>
        <v>0</v>
      </c>
      <c r="P1452" s="1" t="s">
        <v>24</v>
      </c>
    </row>
    <row r="1453" spans="1:16" x14ac:dyDescent="0.25">
      <c r="A1453" s="20" t="s">
        <v>160</v>
      </c>
      <c r="B1453" s="20" t="s">
        <v>3272</v>
      </c>
      <c r="C1453" s="20" t="s">
        <v>3273</v>
      </c>
      <c r="D1453" s="20" t="s">
        <v>3274</v>
      </c>
      <c r="E1453" s="20" t="s">
        <v>28</v>
      </c>
      <c r="F1453" s="20" t="s">
        <v>16</v>
      </c>
      <c r="G1453" s="1" t="s">
        <v>17</v>
      </c>
      <c r="H1453" s="2">
        <v>1.1000000000000001</v>
      </c>
      <c r="I1453" s="8">
        <v>2</v>
      </c>
      <c r="J1453" s="29" t="s">
        <v>4508</v>
      </c>
      <c r="K1453" s="1">
        <v>727.47</v>
      </c>
      <c r="L1453" s="20"/>
      <c r="M1453" s="2"/>
      <c r="N1453" s="2">
        <f t="shared" ref="N1453:N1516" si="47">K1453+M1453</f>
        <v>727.47</v>
      </c>
      <c r="O1453" s="2">
        <f t="shared" ref="O1453:O1516" si="48">N1453/112</f>
        <v>6.4952678571428573</v>
      </c>
      <c r="P1453" s="1" t="s">
        <v>116</v>
      </c>
    </row>
    <row r="1454" spans="1:16" x14ac:dyDescent="0.25">
      <c r="A1454" s="31" t="s">
        <v>160</v>
      </c>
      <c r="B1454" s="31" t="s">
        <v>3275</v>
      </c>
      <c r="C1454" s="31" t="s">
        <v>3276</v>
      </c>
      <c r="D1454" s="31" t="s">
        <v>3277</v>
      </c>
      <c r="E1454" s="31" t="s">
        <v>28</v>
      </c>
      <c r="F1454" s="20" t="s">
        <v>16</v>
      </c>
      <c r="G1454" s="1" t="s">
        <v>17</v>
      </c>
      <c r="H1454" s="2">
        <v>1.1000000000000001</v>
      </c>
      <c r="I1454" s="8">
        <v>1</v>
      </c>
      <c r="J1454" s="34" t="s">
        <v>4508</v>
      </c>
      <c r="K1454" s="1">
        <v>727.47</v>
      </c>
      <c r="L1454" s="31"/>
      <c r="M1454" s="2"/>
      <c r="N1454" s="2">
        <f t="shared" si="47"/>
        <v>727.47</v>
      </c>
      <c r="O1454" s="2">
        <f t="shared" si="48"/>
        <v>6.4952678571428573</v>
      </c>
      <c r="P1454" s="1" t="s">
        <v>99</v>
      </c>
    </row>
    <row r="1455" spans="1:16" x14ac:dyDescent="0.25">
      <c r="A1455" s="33"/>
      <c r="B1455" s="33"/>
      <c r="C1455" s="33"/>
      <c r="D1455" s="33"/>
      <c r="E1455" s="33"/>
      <c r="F1455" s="20" t="s">
        <v>16</v>
      </c>
      <c r="G1455" s="1" t="s">
        <v>14</v>
      </c>
      <c r="H1455" s="2">
        <v>0</v>
      </c>
      <c r="I1455" s="8">
        <v>1</v>
      </c>
      <c r="J1455" s="35"/>
      <c r="K1455" s="1"/>
      <c r="L1455" s="33"/>
      <c r="M1455" s="2"/>
      <c r="N1455" s="19">
        <f t="shared" si="47"/>
        <v>0</v>
      </c>
      <c r="O1455" s="19">
        <f t="shared" si="48"/>
        <v>0</v>
      </c>
      <c r="P1455" s="1" t="s">
        <v>12</v>
      </c>
    </row>
    <row r="1456" spans="1:16" x14ac:dyDescent="0.25">
      <c r="A1456" s="31" t="s">
        <v>160</v>
      </c>
      <c r="B1456" s="31" t="s">
        <v>3278</v>
      </c>
      <c r="C1456" s="31" t="s">
        <v>3279</v>
      </c>
      <c r="D1456" s="31" t="s">
        <v>3280</v>
      </c>
      <c r="E1456" s="31" t="s">
        <v>28</v>
      </c>
      <c r="F1456" s="20" t="s">
        <v>16</v>
      </c>
      <c r="G1456" s="1" t="s">
        <v>17</v>
      </c>
      <c r="H1456" s="2">
        <v>1.1000000000000001</v>
      </c>
      <c r="I1456" s="8">
        <v>3</v>
      </c>
      <c r="J1456" s="34" t="s">
        <v>4508</v>
      </c>
      <c r="K1456" s="1">
        <v>727.47</v>
      </c>
      <c r="L1456" s="20" t="s">
        <v>4321</v>
      </c>
      <c r="M1456" s="2">
        <v>147.93600000000001</v>
      </c>
      <c r="N1456" s="2">
        <f t="shared" si="47"/>
        <v>875.40600000000006</v>
      </c>
      <c r="O1456" s="2">
        <f t="shared" si="48"/>
        <v>7.8161250000000004</v>
      </c>
      <c r="P1456" s="1" t="s">
        <v>34</v>
      </c>
    </row>
    <row r="1457" spans="1:16" x14ac:dyDescent="0.25">
      <c r="A1457" s="33"/>
      <c r="B1457" s="33"/>
      <c r="C1457" s="33"/>
      <c r="D1457" s="33"/>
      <c r="E1457" s="33"/>
      <c r="F1457" s="20" t="s">
        <v>16</v>
      </c>
      <c r="G1457" s="1" t="s">
        <v>14</v>
      </c>
      <c r="H1457" s="2">
        <v>0</v>
      </c>
      <c r="I1457" s="8">
        <v>0</v>
      </c>
      <c r="J1457" s="35"/>
      <c r="K1457" s="1"/>
      <c r="L1457" s="20"/>
      <c r="M1457" s="2"/>
      <c r="N1457" s="19">
        <f t="shared" si="47"/>
        <v>0</v>
      </c>
      <c r="O1457" s="19">
        <f t="shared" si="48"/>
        <v>0</v>
      </c>
      <c r="P1457" s="1" t="s">
        <v>10</v>
      </c>
    </row>
    <row r="1458" spans="1:16" x14ac:dyDescent="0.25">
      <c r="A1458" s="31" t="s">
        <v>160</v>
      </c>
      <c r="B1458" s="31" t="s">
        <v>3281</v>
      </c>
      <c r="C1458" s="31" t="s">
        <v>3282</v>
      </c>
      <c r="D1458" s="31" t="s">
        <v>3283</v>
      </c>
      <c r="E1458" s="31" t="s">
        <v>43</v>
      </c>
      <c r="F1458" s="20" t="s">
        <v>16</v>
      </c>
      <c r="G1458" s="1" t="s">
        <v>17</v>
      </c>
      <c r="H1458" s="2">
        <v>1.1000000000000001</v>
      </c>
      <c r="I1458" s="8">
        <v>1</v>
      </c>
      <c r="J1458" s="34" t="s">
        <v>4508</v>
      </c>
      <c r="K1458" s="1">
        <v>292.64</v>
      </c>
      <c r="L1458" s="31"/>
      <c r="M1458" s="2"/>
      <c r="N1458" s="2">
        <f t="shared" si="47"/>
        <v>292.64</v>
      </c>
      <c r="O1458" s="2">
        <f t="shared" si="48"/>
        <v>2.6128571428571425</v>
      </c>
      <c r="P1458" s="1" t="s">
        <v>61</v>
      </c>
    </row>
    <row r="1459" spans="1:16" x14ac:dyDescent="0.25">
      <c r="A1459" s="33"/>
      <c r="B1459" s="33"/>
      <c r="C1459" s="33"/>
      <c r="D1459" s="33"/>
      <c r="E1459" s="33"/>
      <c r="F1459" s="20" t="s">
        <v>16</v>
      </c>
      <c r="G1459" s="1" t="s">
        <v>14</v>
      </c>
      <c r="H1459" s="2">
        <v>0</v>
      </c>
      <c r="I1459" s="8">
        <v>0</v>
      </c>
      <c r="J1459" s="35"/>
      <c r="K1459" s="1"/>
      <c r="L1459" s="33"/>
      <c r="M1459" s="2"/>
      <c r="N1459" s="19">
        <f t="shared" si="47"/>
        <v>0</v>
      </c>
      <c r="O1459" s="19">
        <f t="shared" si="48"/>
        <v>0</v>
      </c>
      <c r="P1459" s="1" t="s">
        <v>10</v>
      </c>
    </row>
    <row r="1460" spans="1:16" x14ac:dyDescent="0.25">
      <c r="A1460" s="20" t="s">
        <v>160</v>
      </c>
      <c r="B1460" s="20" t="s">
        <v>3284</v>
      </c>
      <c r="C1460" s="20" t="s">
        <v>3285</v>
      </c>
      <c r="D1460" s="20" t="s">
        <v>3286</v>
      </c>
      <c r="E1460" s="20" t="s">
        <v>28</v>
      </c>
      <c r="F1460" s="20" t="s">
        <v>16</v>
      </c>
      <c r="G1460" s="1" t="s">
        <v>17</v>
      </c>
      <c r="H1460" s="2">
        <v>1.1000000000000001</v>
      </c>
      <c r="I1460" s="8">
        <v>3</v>
      </c>
      <c r="J1460" s="29" t="s">
        <v>4508</v>
      </c>
      <c r="K1460" s="1">
        <v>552.24</v>
      </c>
      <c r="L1460" s="20"/>
      <c r="M1460" s="2"/>
      <c r="N1460" s="2">
        <f t="shared" si="47"/>
        <v>552.24</v>
      </c>
      <c r="O1460" s="2">
        <f t="shared" si="48"/>
        <v>4.930714285714286</v>
      </c>
      <c r="P1460" s="1" t="s">
        <v>34</v>
      </c>
    </row>
    <row r="1461" spans="1:16" x14ac:dyDescent="0.25">
      <c r="A1461" s="31" t="s">
        <v>160</v>
      </c>
      <c r="B1461" s="31" t="s">
        <v>3287</v>
      </c>
      <c r="C1461" s="31" t="s">
        <v>3288</v>
      </c>
      <c r="D1461" s="31" t="s">
        <v>3289</v>
      </c>
      <c r="E1461" s="31" t="s">
        <v>28</v>
      </c>
      <c r="F1461" s="20" t="s">
        <v>130</v>
      </c>
      <c r="G1461" s="1" t="s">
        <v>14</v>
      </c>
      <c r="H1461" s="2">
        <v>0</v>
      </c>
      <c r="I1461" s="8">
        <v>0</v>
      </c>
      <c r="J1461" s="34" t="s">
        <v>4508</v>
      </c>
      <c r="K1461" s="1"/>
      <c r="L1461" s="31"/>
      <c r="M1461" s="2"/>
      <c r="N1461" s="19">
        <f t="shared" si="47"/>
        <v>0</v>
      </c>
      <c r="O1461" s="19">
        <f t="shared" si="48"/>
        <v>0</v>
      </c>
      <c r="P1461" s="1" t="s">
        <v>10</v>
      </c>
    </row>
    <row r="1462" spans="1:16" x14ac:dyDescent="0.25">
      <c r="A1462" s="33"/>
      <c r="B1462" s="33"/>
      <c r="C1462" s="33"/>
      <c r="D1462" s="33"/>
      <c r="E1462" s="33"/>
      <c r="F1462" s="20" t="s">
        <v>16</v>
      </c>
      <c r="G1462" s="1" t="s">
        <v>17</v>
      </c>
      <c r="H1462" s="2">
        <v>1.1000000000000001</v>
      </c>
      <c r="I1462" s="8">
        <v>3</v>
      </c>
      <c r="J1462" s="35"/>
      <c r="K1462" s="1">
        <v>570.58000000000004</v>
      </c>
      <c r="L1462" s="33"/>
      <c r="M1462" s="2"/>
      <c r="N1462" s="2">
        <f t="shared" si="47"/>
        <v>570.58000000000004</v>
      </c>
      <c r="O1462" s="2">
        <f t="shared" si="48"/>
        <v>5.0944642857142863</v>
      </c>
      <c r="P1462" s="1" t="s">
        <v>34</v>
      </c>
    </row>
    <row r="1463" spans="1:16" x14ac:dyDescent="0.25">
      <c r="A1463" s="31" t="s">
        <v>160</v>
      </c>
      <c r="B1463" s="31" t="s">
        <v>3290</v>
      </c>
      <c r="C1463" s="31" t="s">
        <v>3291</v>
      </c>
      <c r="D1463" s="31" t="s">
        <v>3292</v>
      </c>
      <c r="E1463" s="31" t="s">
        <v>28</v>
      </c>
      <c r="F1463" s="20" t="s">
        <v>16</v>
      </c>
      <c r="G1463" s="1" t="s">
        <v>17</v>
      </c>
      <c r="H1463" s="2">
        <v>1.1000000000000001</v>
      </c>
      <c r="I1463" s="8">
        <v>2</v>
      </c>
      <c r="J1463" s="34" t="s">
        <v>4508</v>
      </c>
      <c r="K1463" s="1">
        <v>727.47</v>
      </c>
      <c r="L1463" s="31"/>
      <c r="M1463" s="2"/>
      <c r="N1463" s="2">
        <f t="shared" si="47"/>
        <v>727.47</v>
      </c>
      <c r="O1463" s="2">
        <f t="shared" si="48"/>
        <v>6.4952678571428573</v>
      </c>
      <c r="P1463" s="1" t="s">
        <v>116</v>
      </c>
    </row>
    <row r="1464" spans="1:16" x14ac:dyDescent="0.25">
      <c r="A1464" s="32"/>
      <c r="B1464" s="32"/>
      <c r="C1464" s="32"/>
      <c r="D1464" s="32"/>
      <c r="E1464" s="32"/>
      <c r="F1464" s="20" t="s">
        <v>16</v>
      </c>
      <c r="G1464" s="1" t="s">
        <v>14</v>
      </c>
      <c r="H1464" s="2">
        <v>0</v>
      </c>
      <c r="I1464" s="8">
        <v>0</v>
      </c>
      <c r="J1464" s="36"/>
      <c r="K1464" s="1"/>
      <c r="L1464" s="32"/>
      <c r="M1464" s="2"/>
      <c r="N1464" s="19">
        <f t="shared" si="47"/>
        <v>0</v>
      </c>
      <c r="O1464" s="19">
        <f t="shared" si="48"/>
        <v>0</v>
      </c>
      <c r="P1464" s="1" t="s">
        <v>10</v>
      </c>
    </row>
    <row r="1465" spans="1:16" x14ac:dyDescent="0.25">
      <c r="A1465" s="33"/>
      <c r="B1465" s="33"/>
      <c r="C1465" s="33"/>
      <c r="D1465" s="33"/>
      <c r="E1465" s="33"/>
      <c r="F1465" s="20" t="s">
        <v>16</v>
      </c>
      <c r="G1465" s="1" t="s">
        <v>135</v>
      </c>
      <c r="H1465" s="2">
        <v>0.1</v>
      </c>
      <c r="I1465" s="8">
        <v>1</v>
      </c>
      <c r="J1465" s="35"/>
      <c r="K1465" s="1"/>
      <c r="L1465" s="33"/>
      <c r="M1465" s="2"/>
      <c r="N1465" s="19">
        <f t="shared" si="47"/>
        <v>0</v>
      </c>
      <c r="O1465" s="19">
        <f t="shared" si="48"/>
        <v>0</v>
      </c>
      <c r="P1465" s="1" t="s">
        <v>12</v>
      </c>
    </row>
    <row r="1466" spans="1:16" x14ac:dyDescent="0.25">
      <c r="A1466" s="31" t="s">
        <v>160</v>
      </c>
      <c r="B1466" s="31" t="s">
        <v>3293</v>
      </c>
      <c r="C1466" s="31" t="s">
        <v>3294</v>
      </c>
      <c r="D1466" s="31" t="s">
        <v>3295</v>
      </c>
      <c r="E1466" s="31" t="s">
        <v>28</v>
      </c>
      <c r="F1466" s="20" t="s">
        <v>16</v>
      </c>
      <c r="G1466" s="1" t="s">
        <v>17</v>
      </c>
      <c r="H1466" s="2">
        <v>1.1000000000000001</v>
      </c>
      <c r="I1466" s="8">
        <v>2</v>
      </c>
      <c r="J1466" s="34" t="s">
        <v>4508</v>
      </c>
      <c r="K1466" s="1">
        <v>727.47</v>
      </c>
      <c r="L1466" s="31"/>
      <c r="M1466" s="2"/>
      <c r="N1466" s="2">
        <f t="shared" si="47"/>
        <v>727.47</v>
      </c>
      <c r="O1466" s="2">
        <f t="shared" si="48"/>
        <v>6.4952678571428573</v>
      </c>
      <c r="P1466" s="1" t="s">
        <v>116</v>
      </c>
    </row>
    <row r="1467" spans="1:16" x14ac:dyDescent="0.25">
      <c r="A1467" s="33"/>
      <c r="B1467" s="33"/>
      <c r="C1467" s="33"/>
      <c r="D1467" s="33"/>
      <c r="E1467" s="33"/>
      <c r="F1467" s="20" t="s">
        <v>16</v>
      </c>
      <c r="G1467" s="1" t="s">
        <v>14</v>
      </c>
      <c r="H1467" s="2">
        <v>0</v>
      </c>
      <c r="I1467" s="8">
        <v>1</v>
      </c>
      <c r="J1467" s="35"/>
      <c r="K1467" s="1"/>
      <c r="L1467" s="33"/>
      <c r="M1467" s="2"/>
      <c r="N1467" s="19">
        <f t="shared" si="47"/>
        <v>0</v>
      </c>
      <c r="O1467" s="19">
        <f t="shared" si="48"/>
        <v>0</v>
      </c>
      <c r="P1467" s="1" t="s">
        <v>12</v>
      </c>
    </row>
    <row r="1468" spans="1:16" x14ac:dyDescent="0.25">
      <c r="A1468" s="20" t="s">
        <v>160</v>
      </c>
      <c r="B1468" s="20" t="s">
        <v>3296</v>
      </c>
      <c r="C1468" s="20" t="s">
        <v>3297</v>
      </c>
      <c r="D1468" s="20" t="s">
        <v>3298</v>
      </c>
      <c r="E1468" s="20" t="s">
        <v>28</v>
      </c>
      <c r="F1468" s="20" t="s">
        <v>16</v>
      </c>
      <c r="G1468" s="1" t="s">
        <v>17</v>
      </c>
      <c r="H1468" s="2">
        <v>1.1000000000000001</v>
      </c>
      <c r="I1468" s="8">
        <v>1</v>
      </c>
      <c r="J1468" s="29" t="s">
        <v>4508</v>
      </c>
      <c r="K1468" s="1">
        <v>727.47</v>
      </c>
      <c r="L1468" s="20"/>
      <c r="M1468" s="2"/>
      <c r="N1468" s="2">
        <f t="shared" si="47"/>
        <v>727.47</v>
      </c>
      <c r="O1468" s="2">
        <f t="shared" si="48"/>
        <v>6.4952678571428573</v>
      </c>
      <c r="P1468" s="1" t="s">
        <v>61</v>
      </c>
    </row>
    <row r="1469" spans="1:16" x14ac:dyDescent="0.25">
      <c r="A1469" s="20" t="s">
        <v>160</v>
      </c>
      <c r="B1469" s="20" t="s">
        <v>3299</v>
      </c>
      <c r="C1469" s="20" t="s">
        <v>3300</v>
      </c>
      <c r="D1469" s="20" t="s">
        <v>3301</v>
      </c>
      <c r="E1469" s="20" t="s">
        <v>28</v>
      </c>
      <c r="F1469" s="20" t="s">
        <v>16</v>
      </c>
      <c r="G1469" s="1" t="s">
        <v>17</v>
      </c>
      <c r="H1469" s="2">
        <v>1.1000000000000001</v>
      </c>
      <c r="I1469" s="8">
        <v>4</v>
      </c>
      <c r="J1469" s="29" t="s">
        <v>4508</v>
      </c>
      <c r="K1469" s="1">
        <v>833.08</v>
      </c>
      <c r="L1469" s="20"/>
      <c r="M1469" s="2"/>
      <c r="N1469" s="2">
        <f t="shared" si="47"/>
        <v>833.08</v>
      </c>
      <c r="O1469" s="2">
        <f t="shared" si="48"/>
        <v>7.4382142857142863</v>
      </c>
      <c r="P1469" s="1" t="s">
        <v>118</v>
      </c>
    </row>
    <row r="1470" spans="1:16" x14ac:dyDescent="0.25">
      <c r="A1470" s="20" t="s">
        <v>160</v>
      </c>
      <c r="B1470" s="20" t="s">
        <v>3302</v>
      </c>
      <c r="C1470" s="20" t="s">
        <v>3303</v>
      </c>
      <c r="D1470" s="20" t="s">
        <v>3304</v>
      </c>
      <c r="E1470" s="20" t="s">
        <v>15</v>
      </c>
      <c r="F1470" s="20" t="s">
        <v>16</v>
      </c>
      <c r="G1470" s="1" t="s">
        <v>17</v>
      </c>
      <c r="H1470" s="2">
        <v>1.1000000000000001</v>
      </c>
      <c r="I1470" s="8">
        <v>2</v>
      </c>
      <c r="J1470" s="29"/>
      <c r="K1470" s="1"/>
      <c r="L1470" s="20" t="s">
        <v>4421</v>
      </c>
      <c r="M1470" s="2">
        <v>0</v>
      </c>
      <c r="N1470" s="19">
        <f t="shared" si="47"/>
        <v>0</v>
      </c>
      <c r="O1470" s="19">
        <f t="shared" si="48"/>
        <v>0</v>
      </c>
      <c r="P1470" s="1" t="s">
        <v>32</v>
      </c>
    </row>
    <row r="1471" spans="1:16" x14ac:dyDescent="0.25">
      <c r="A1471" s="31" t="s">
        <v>160</v>
      </c>
      <c r="B1471" s="31" t="s">
        <v>3305</v>
      </c>
      <c r="C1471" s="31" t="s">
        <v>3306</v>
      </c>
      <c r="D1471" s="31" t="s">
        <v>3307</v>
      </c>
      <c r="E1471" s="31" t="s">
        <v>43</v>
      </c>
      <c r="F1471" s="20" t="s">
        <v>16</v>
      </c>
      <c r="G1471" s="1" t="s">
        <v>17</v>
      </c>
      <c r="H1471" s="2">
        <v>1.1000000000000001</v>
      </c>
      <c r="I1471" s="8">
        <v>5</v>
      </c>
      <c r="J1471" s="34" t="s">
        <v>4508</v>
      </c>
      <c r="K1471" s="1">
        <v>1146.96</v>
      </c>
      <c r="L1471" s="31"/>
      <c r="M1471" s="2"/>
      <c r="N1471" s="2">
        <f t="shared" si="47"/>
        <v>1146.96</v>
      </c>
      <c r="O1471" s="2">
        <f t="shared" si="48"/>
        <v>10.240714285714287</v>
      </c>
      <c r="P1471" s="1" t="s">
        <v>153</v>
      </c>
    </row>
    <row r="1472" spans="1:16" x14ac:dyDescent="0.25">
      <c r="A1472" s="33"/>
      <c r="B1472" s="33"/>
      <c r="C1472" s="33"/>
      <c r="D1472" s="33"/>
      <c r="E1472" s="33"/>
      <c r="F1472" s="20" t="s">
        <v>16</v>
      </c>
      <c r="G1472" s="1" t="s">
        <v>14</v>
      </c>
      <c r="H1472" s="2">
        <v>0</v>
      </c>
      <c r="I1472" s="8">
        <v>1</v>
      </c>
      <c r="J1472" s="35"/>
      <c r="K1472" s="1"/>
      <c r="L1472" s="33"/>
      <c r="M1472" s="2"/>
      <c r="N1472" s="19">
        <f t="shared" si="47"/>
        <v>0</v>
      </c>
      <c r="O1472" s="19">
        <f t="shared" si="48"/>
        <v>0</v>
      </c>
      <c r="P1472" s="1" t="s">
        <v>24</v>
      </c>
    </row>
    <row r="1473" spans="1:16" x14ac:dyDescent="0.25">
      <c r="A1473" s="20" t="s">
        <v>160</v>
      </c>
      <c r="B1473" s="20" t="s">
        <v>3308</v>
      </c>
      <c r="C1473" s="20" t="s">
        <v>3309</v>
      </c>
      <c r="D1473" s="20" t="s">
        <v>3310</v>
      </c>
      <c r="E1473" s="20" t="s">
        <v>15</v>
      </c>
      <c r="F1473" s="20" t="s">
        <v>16</v>
      </c>
      <c r="G1473" s="1" t="s">
        <v>17</v>
      </c>
      <c r="H1473" s="2">
        <v>1.1000000000000001</v>
      </c>
      <c r="I1473" s="8">
        <v>2</v>
      </c>
      <c r="J1473" s="29"/>
      <c r="K1473" s="1"/>
      <c r="L1473" s="20" t="s">
        <v>4619</v>
      </c>
      <c r="M1473" s="2">
        <v>192.756</v>
      </c>
      <c r="N1473" s="2">
        <f t="shared" si="47"/>
        <v>192.756</v>
      </c>
      <c r="O1473" s="2">
        <f t="shared" si="48"/>
        <v>1.7210357142857142</v>
      </c>
      <c r="P1473" s="1" t="s">
        <v>22</v>
      </c>
    </row>
    <row r="1474" spans="1:16" x14ac:dyDescent="0.25">
      <c r="A1474" s="20" t="s">
        <v>160</v>
      </c>
      <c r="B1474" s="20" t="s">
        <v>3311</v>
      </c>
      <c r="C1474" s="20" t="s">
        <v>3312</v>
      </c>
      <c r="D1474" s="20" t="s">
        <v>3313</v>
      </c>
      <c r="E1474" s="20" t="s">
        <v>15</v>
      </c>
      <c r="F1474" s="20" t="s">
        <v>16</v>
      </c>
      <c r="G1474" s="1" t="s">
        <v>17</v>
      </c>
      <c r="H1474" s="2">
        <v>1.1000000000000001</v>
      </c>
      <c r="I1474" s="8">
        <v>2</v>
      </c>
      <c r="J1474" s="29"/>
      <c r="K1474" s="1"/>
      <c r="L1474" s="20" t="s">
        <v>4786</v>
      </c>
      <c r="M1474" s="2">
        <v>10.5</v>
      </c>
      <c r="N1474" s="2">
        <f t="shared" si="47"/>
        <v>10.5</v>
      </c>
      <c r="O1474" s="2">
        <f t="shared" si="48"/>
        <v>9.375E-2</v>
      </c>
      <c r="P1474" s="1" t="s">
        <v>22</v>
      </c>
    </row>
    <row r="1475" spans="1:16" x14ac:dyDescent="0.25">
      <c r="A1475" s="20" t="s">
        <v>160</v>
      </c>
      <c r="B1475" s="20" t="s">
        <v>3317</v>
      </c>
      <c r="C1475" s="20" t="s">
        <v>3318</v>
      </c>
      <c r="D1475" s="20" t="s">
        <v>3319</v>
      </c>
      <c r="E1475" s="20" t="s">
        <v>15</v>
      </c>
      <c r="F1475" s="20" t="s">
        <v>16</v>
      </c>
      <c r="G1475" s="1" t="s">
        <v>17</v>
      </c>
      <c r="H1475" s="2">
        <v>1.1000000000000001</v>
      </c>
      <c r="I1475" s="8">
        <v>2</v>
      </c>
      <c r="J1475" s="29"/>
      <c r="K1475" s="1"/>
      <c r="L1475" s="20" t="s">
        <v>4787</v>
      </c>
      <c r="M1475" s="2">
        <v>112.5</v>
      </c>
      <c r="N1475" s="2">
        <f t="shared" si="47"/>
        <v>112.5</v>
      </c>
      <c r="O1475" s="2">
        <f t="shared" si="48"/>
        <v>1.0044642857142858</v>
      </c>
      <c r="P1475" s="1" t="s">
        <v>19</v>
      </c>
    </row>
    <row r="1476" spans="1:16" x14ac:dyDescent="0.25">
      <c r="A1476" s="31" t="s">
        <v>160</v>
      </c>
      <c r="B1476" s="31" t="s">
        <v>3320</v>
      </c>
      <c r="C1476" s="31" t="s">
        <v>3321</v>
      </c>
      <c r="D1476" s="31" t="s">
        <v>3322</v>
      </c>
      <c r="E1476" s="31" t="s">
        <v>28</v>
      </c>
      <c r="F1476" s="20" t="s">
        <v>16</v>
      </c>
      <c r="G1476" s="1" t="s">
        <v>17</v>
      </c>
      <c r="H1476" s="2">
        <v>1.1000000000000001</v>
      </c>
      <c r="I1476" s="8">
        <v>1</v>
      </c>
      <c r="J1476" s="34" t="s">
        <v>4696</v>
      </c>
      <c r="K1476" s="1">
        <v>287.75</v>
      </c>
      <c r="L1476" s="31"/>
      <c r="M1476" s="2"/>
      <c r="N1476" s="2">
        <f t="shared" si="47"/>
        <v>287.75</v>
      </c>
      <c r="O1476" s="2">
        <f t="shared" si="48"/>
        <v>2.5691964285714284</v>
      </c>
      <c r="P1476" s="1" t="s">
        <v>31</v>
      </c>
    </row>
    <row r="1477" spans="1:16" x14ac:dyDescent="0.25">
      <c r="A1477" s="33"/>
      <c r="B1477" s="33"/>
      <c r="C1477" s="33"/>
      <c r="D1477" s="33"/>
      <c r="E1477" s="33"/>
      <c r="F1477" s="20" t="s">
        <v>16</v>
      </c>
      <c r="G1477" s="1" t="s">
        <v>14</v>
      </c>
      <c r="H1477" s="2">
        <v>0</v>
      </c>
      <c r="I1477" s="8">
        <v>1</v>
      </c>
      <c r="J1477" s="35"/>
      <c r="K1477" s="1"/>
      <c r="L1477" s="33"/>
      <c r="M1477" s="2"/>
      <c r="N1477" s="19">
        <f t="shared" si="47"/>
        <v>0</v>
      </c>
      <c r="O1477" s="19">
        <f t="shared" si="48"/>
        <v>0</v>
      </c>
      <c r="P1477" s="1" t="s">
        <v>24</v>
      </c>
    </row>
    <row r="1478" spans="1:16" x14ac:dyDescent="0.25">
      <c r="A1478" s="31" t="s">
        <v>160</v>
      </c>
      <c r="B1478" s="31" t="s">
        <v>3326</v>
      </c>
      <c r="C1478" s="31" t="s">
        <v>3327</v>
      </c>
      <c r="D1478" s="31" t="s">
        <v>3328</v>
      </c>
      <c r="E1478" s="31" t="s">
        <v>28</v>
      </c>
      <c r="F1478" s="20" t="s">
        <v>16</v>
      </c>
      <c r="G1478" s="1" t="s">
        <v>17</v>
      </c>
      <c r="H1478" s="2">
        <v>1.1000000000000001</v>
      </c>
      <c r="I1478" s="8">
        <v>3</v>
      </c>
      <c r="J1478" s="34" t="s">
        <v>4696</v>
      </c>
      <c r="K1478" s="1">
        <v>287.75</v>
      </c>
      <c r="L1478" s="31"/>
      <c r="M1478" s="2"/>
      <c r="N1478" s="2">
        <f t="shared" si="47"/>
        <v>287.75</v>
      </c>
      <c r="O1478" s="2">
        <f t="shared" si="48"/>
        <v>2.5691964285714284</v>
      </c>
      <c r="P1478" s="1" t="s">
        <v>119</v>
      </c>
    </row>
    <row r="1479" spans="1:16" x14ac:dyDescent="0.25">
      <c r="A1479" s="33"/>
      <c r="B1479" s="33"/>
      <c r="C1479" s="33"/>
      <c r="D1479" s="33"/>
      <c r="E1479" s="33"/>
      <c r="F1479" s="20" t="s">
        <v>16</v>
      </c>
      <c r="G1479" s="1" t="s">
        <v>14</v>
      </c>
      <c r="H1479" s="2">
        <v>0</v>
      </c>
      <c r="I1479" s="8">
        <v>1</v>
      </c>
      <c r="J1479" s="35"/>
      <c r="K1479" s="1"/>
      <c r="L1479" s="33"/>
      <c r="M1479" s="2"/>
      <c r="N1479" s="19">
        <f t="shared" si="47"/>
        <v>0</v>
      </c>
      <c r="O1479" s="19">
        <f t="shared" si="48"/>
        <v>0</v>
      </c>
      <c r="P1479" s="1" t="s">
        <v>24</v>
      </c>
    </row>
    <row r="1480" spans="1:16" x14ac:dyDescent="0.25">
      <c r="A1480" s="31" t="s">
        <v>160</v>
      </c>
      <c r="B1480" s="31" t="s">
        <v>3329</v>
      </c>
      <c r="C1480" s="31" t="s">
        <v>3330</v>
      </c>
      <c r="D1480" s="31" t="s">
        <v>3331</v>
      </c>
      <c r="E1480" s="31" t="s">
        <v>28</v>
      </c>
      <c r="F1480" s="20" t="s">
        <v>16</v>
      </c>
      <c r="G1480" s="1" t="s">
        <v>17</v>
      </c>
      <c r="H1480" s="2">
        <v>1.1000000000000001</v>
      </c>
      <c r="I1480" s="8">
        <v>1</v>
      </c>
      <c r="J1480" s="34" t="s">
        <v>4696</v>
      </c>
      <c r="K1480" s="1">
        <v>287.75</v>
      </c>
      <c r="L1480" s="31"/>
      <c r="M1480" s="2"/>
      <c r="N1480" s="2">
        <f t="shared" si="47"/>
        <v>287.75</v>
      </c>
      <c r="O1480" s="2">
        <f t="shared" si="48"/>
        <v>2.5691964285714284</v>
      </c>
      <c r="P1480" s="1" t="s">
        <v>99</v>
      </c>
    </row>
    <row r="1481" spans="1:16" x14ac:dyDescent="0.25">
      <c r="A1481" s="33"/>
      <c r="B1481" s="33"/>
      <c r="C1481" s="33"/>
      <c r="D1481" s="33"/>
      <c r="E1481" s="33"/>
      <c r="F1481" s="20" t="s">
        <v>16</v>
      </c>
      <c r="G1481" s="1" t="s">
        <v>14</v>
      </c>
      <c r="H1481" s="2">
        <v>0</v>
      </c>
      <c r="I1481" s="8">
        <v>1</v>
      </c>
      <c r="J1481" s="35"/>
      <c r="K1481" s="1"/>
      <c r="L1481" s="33"/>
      <c r="M1481" s="2"/>
      <c r="N1481" s="19">
        <f t="shared" si="47"/>
        <v>0</v>
      </c>
      <c r="O1481" s="19">
        <f t="shared" si="48"/>
        <v>0</v>
      </c>
      <c r="P1481" s="1" t="s">
        <v>24</v>
      </c>
    </row>
    <row r="1482" spans="1:16" x14ac:dyDescent="0.25">
      <c r="A1482" s="31" t="s">
        <v>160</v>
      </c>
      <c r="B1482" s="31" t="s">
        <v>3332</v>
      </c>
      <c r="C1482" s="31" t="s">
        <v>3333</v>
      </c>
      <c r="D1482" s="31" t="s">
        <v>3334</v>
      </c>
      <c r="E1482" s="31" t="s">
        <v>28</v>
      </c>
      <c r="F1482" s="20" t="s">
        <v>16</v>
      </c>
      <c r="G1482" s="1" t="s">
        <v>17</v>
      </c>
      <c r="H1482" s="2">
        <v>1.1000000000000001</v>
      </c>
      <c r="I1482" s="8">
        <v>2</v>
      </c>
      <c r="J1482" s="34" t="s">
        <v>4696</v>
      </c>
      <c r="K1482" s="1">
        <v>287.75</v>
      </c>
      <c r="L1482" s="31"/>
      <c r="M1482" s="2"/>
      <c r="N1482" s="2">
        <f t="shared" si="47"/>
        <v>287.75</v>
      </c>
      <c r="O1482" s="2">
        <f t="shared" si="48"/>
        <v>2.5691964285714284</v>
      </c>
      <c r="P1482" s="1" t="s">
        <v>109</v>
      </c>
    </row>
    <row r="1483" spans="1:16" x14ac:dyDescent="0.25">
      <c r="A1483" s="33"/>
      <c r="B1483" s="33"/>
      <c r="C1483" s="33"/>
      <c r="D1483" s="33"/>
      <c r="E1483" s="33"/>
      <c r="F1483" s="20" t="s">
        <v>16</v>
      </c>
      <c r="G1483" s="1" t="s">
        <v>14</v>
      </c>
      <c r="H1483" s="2">
        <v>0</v>
      </c>
      <c r="I1483" s="8">
        <v>1</v>
      </c>
      <c r="J1483" s="35"/>
      <c r="K1483" s="1"/>
      <c r="L1483" s="33"/>
      <c r="M1483" s="2"/>
      <c r="N1483" s="19">
        <f t="shared" si="47"/>
        <v>0</v>
      </c>
      <c r="O1483" s="19">
        <f t="shared" si="48"/>
        <v>0</v>
      </c>
      <c r="P1483" s="1" t="s">
        <v>24</v>
      </c>
    </row>
    <row r="1484" spans="1:16" x14ac:dyDescent="0.25">
      <c r="A1484" s="31" t="s">
        <v>160</v>
      </c>
      <c r="B1484" s="31" t="s">
        <v>3335</v>
      </c>
      <c r="C1484" s="31" t="s">
        <v>3336</v>
      </c>
      <c r="D1484" s="31" t="s">
        <v>3337</v>
      </c>
      <c r="E1484" s="31" t="s">
        <v>28</v>
      </c>
      <c r="F1484" s="20" t="s">
        <v>16</v>
      </c>
      <c r="G1484" s="1" t="s">
        <v>17</v>
      </c>
      <c r="H1484" s="2">
        <v>1.1000000000000001</v>
      </c>
      <c r="I1484" s="8">
        <v>2</v>
      </c>
      <c r="J1484" s="34" t="s">
        <v>4696</v>
      </c>
      <c r="K1484" s="1">
        <v>287.75</v>
      </c>
      <c r="L1484" s="31"/>
      <c r="M1484" s="2"/>
      <c r="N1484" s="2">
        <f t="shared" si="47"/>
        <v>287.75</v>
      </c>
      <c r="O1484" s="2">
        <f t="shared" si="48"/>
        <v>2.5691964285714284</v>
      </c>
      <c r="P1484" s="1" t="s">
        <v>33</v>
      </c>
    </row>
    <row r="1485" spans="1:16" x14ac:dyDescent="0.25">
      <c r="A1485" s="33"/>
      <c r="B1485" s="33"/>
      <c r="C1485" s="33"/>
      <c r="D1485" s="33"/>
      <c r="E1485" s="33"/>
      <c r="F1485" s="20" t="s">
        <v>16</v>
      </c>
      <c r="G1485" s="1" t="s">
        <v>14</v>
      </c>
      <c r="H1485" s="2">
        <v>0</v>
      </c>
      <c r="I1485" s="8">
        <v>1</v>
      </c>
      <c r="J1485" s="35"/>
      <c r="K1485" s="1"/>
      <c r="L1485" s="33"/>
      <c r="M1485" s="2"/>
      <c r="N1485" s="19">
        <f t="shared" si="47"/>
        <v>0</v>
      </c>
      <c r="O1485" s="19">
        <f t="shared" si="48"/>
        <v>0</v>
      </c>
      <c r="P1485" s="1" t="s">
        <v>24</v>
      </c>
    </row>
    <row r="1486" spans="1:16" x14ac:dyDescent="0.25">
      <c r="A1486" s="20" t="s">
        <v>160</v>
      </c>
      <c r="B1486" s="20" t="s">
        <v>3344</v>
      </c>
      <c r="C1486" s="20" t="s">
        <v>3345</v>
      </c>
      <c r="D1486" s="20" t="s">
        <v>3346</v>
      </c>
      <c r="E1486" s="20" t="s">
        <v>28</v>
      </c>
      <c r="F1486" s="20" t="s">
        <v>16</v>
      </c>
      <c r="G1486" s="1" t="s">
        <v>17</v>
      </c>
      <c r="H1486" s="2">
        <v>1.1000000000000001</v>
      </c>
      <c r="I1486" s="8">
        <v>2</v>
      </c>
      <c r="J1486" s="29" t="s">
        <v>4696</v>
      </c>
      <c r="K1486" s="1">
        <v>287.75</v>
      </c>
      <c r="L1486" s="20"/>
      <c r="M1486" s="2"/>
      <c r="N1486" s="2">
        <f t="shared" si="47"/>
        <v>287.75</v>
      </c>
      <c r="O1486" s="2">
        <f t="shared" si="48"/>
        <v>2.5691964285714284</v>
      </c>
      <c r="P1486" s="1" t="s">
        <v>69</v>
      </c>
    </row>
    <row r="1487" spans="1:16" x14ac:dyDescent="0.25">
      <c r="A1487" s="20" t="s">
        <v>160</v>
      </c>
      <c r="B1487" s="20" t="s">
        <v>3347</v>
      </c>
      <c r="C1487" s="20" t="s">
        <v>3348</v>
      </c>
      <c r="D1487" s="20" t="s">
        <v>3349</v>
      </c>
      <c r="E1487" s="20" t="s">
        <v>28</v>
      </c>
      <c r="F1487" s="20" t="s">
        <v>16</v>
      </c>
      <c r="G1487" s="1" t="s">
        <v>17</v>
      </c>
      <c r="H1487" s="2">
        <v>1.1000000000000001</v>
      </c>
      <c r="I1487" s="8">
        <v>1</v>
      </c>
      <c r="J1487" s="29" t="s">
        <v>4696</v>
      </c>
      <c r="K1487" s="1">
        <v>42.48</v>
      </c>
      <c r="L1487" s="20"/>
      <c r="M1487" s="2"/>
      <c r="N1487" s="2">
        <f t="shared" si="47"/>
        <v>42.48</v>
      </c>
      <c r="O1487" s="2">
        <f t="shared" si="48"/>
        <v>0.37928571428571428</v>
      </c>
      <c r="P1487" s="1" t="s">
        <v>57</v>
      </c>
    </row>
    <row r="1488" spans="1:16" x14ac:dyDescent="0.25">
      <c r="A1488" s="20" t="s">
        <v>160</v>
      </c>
      <c r="B1488" s="20" t="s">
        <v>3350</v>
      </c>
      <c r="C1488" s="20" t="s">
        <v>3351</v>
      </c>
      <c r="D1488" s="20" t="s">
        <v>3352</v>
      </c>
      <c r="E1488" s="20" t="s">
        <v>15</v>
      </c>
      <c r="F1488" s="20" t="s">
        <v>16</v>
      </c>
      <c r="G1488" s="1" t="s">
        <v>17</v>
      </c>
      <c r="H1488" s="2">
        <v>1.1000000000000001</v>
      </c>
      <c r="I1488" s="8">
        <v>1</v>
      </c>
      <c r="J1488" s="29"/>
      <c r="K1488" s="1"/>
      <c r="L1488" s="20" t="s">
        <v>4756</v>
      </c>
      <c r="M1488" s="2">
        <v>27</v>
      </c>
      <c r="N1488" s="2">
        <f t="shared" si="47"/>
        <v>27</v>
      </c>
      <c r="O1488" s="2">
        <f t="shared" si="48"/>
        <v>0.24107142857142858</v>
      </c>
      <c r="P1488" s="1" t="s">
        <v>12</v>
      </c>
    </row>
    <row r="1489" spans="1:16" x14ac:dyDescent="0.25">
      <c r="A1489" s="31" t="s">
        <v>160</v>
      </c>
      <c r="B1489" s="31" t="s">
        <v>3353</v>
      </c>
      <c r="C1489" s="31" t="s">
        <v>3354</v>
      </c>
      <c r="D1489" s="31" t="s">
        <v>3355</v>
      </c>
      <c r="E1489" s="31" t="s">
        <v>28</v>
      </c>
      <c r="F1489" s="20" t="s">
        <v>16</v>
      </c>
      <c r="G1489" s="1" t="s">
        <v>17</v>
      </c>
      <c r="H1489" s="2">
        <v>1.1000000000000001</v>
      </c>
      <c r="I1489" s="8">
        <v>1</v>
      </c>
      <c r="J1489" s="34" t="s">
        <v>4696</v>
      </c>
      <c r="K1489" s="1">
        <v>158.12</v>
      </c>
      <c r="L1489" s="31"/>
      <c r="M1489" s="2"/>
      <c r="N1489" s="2">
        <f t="shared" si="47"/>
        <v>158.12</v>
      </c>
      <c r="O1489" s="2">
        <f t="shared" si="48"/>
        <v>1.4117857142857144</v>
      </c>
      <c r="P1489" s="1" t="s">
        <v>72</v>
      </c>
    </row>
    <row r="1490" spans="1:16" x14ac:dyDescent="0.25">
      <c r="A1490" s="33"/>
      <c r="B1490" s="33"/>
      <c r="C1490" s="33"/>
      <c r="D1490" s="33"/>
      <c r="E1490" s="33"/>
      <c r="F1490" s="20" t="s">
        <v>16</v>
      </c>
      <c r="G1490" s="1" t="s">
        <v>14</v>
      </c>
      <c r="H1490" s="2">
        <v>0</v>
      </c>
      <c r="I1490" s="8">
        <v>1</v>
      </c>
      <c r="J1490" s="35"/>
      <c r="K1490" s="1"/>
      <c r="L1490" s="33"/>
      <c r="M1490" s="2"/>
      <c r="N1490" s="19">
        <f t="shared" si="47"/>
        <v>0</v>
      </c>
      <c r="O1490" s="19">
        <f t="shared" si="48"/>
        <v>0</v>
      </c>
      <c r="P1490" s="1" t="s">
        <v>24</v>
      </c>
    </row>
    <row r="1491" spans="1:16" x14ac:dyDescent="0.25">
      <c r="A1491" s="31" t="s">
        <v>160</v>
      </c>
      <c r="B1491" s="31" t="s">
        <v>3356</v>
      </c>
      <c r="C1491" s="31" t="s">
        <v>3357</v>
      </c>
      <c r="D1491" s="31" t="s">
        <v>3358</v>
      </c>
      <c r="E1491" s="31" t="s">
        <v>28</v>
      </c>
      <c r="F1491" s="20" t="s">
        <v>16</v>
      </c>
      <c r="G1491" s="1" t="s">
        <v>17</v>
      </c>
      <c r="H1491" s="2">
        <v>1.1000000000000001</v>
      </c>
      <c r="I1491" s="8">
        <v>2</v>
      </c>
      <c r="J1491" s="34" t="s">
        <v>4696</v>
      </c>
      <c r="K1491" s="1">
        <v>287.75</v>
      </c>
      <c r="L1491" s="31"/>
      <c r="M1491" s="2"/>
      <c r="N1491" s="2">
        <f t="shared" si="47"/>
        <v>287.75</v>
      </c>
      <c r="O1491" s="2">
        <f t="shared" si="48"/>
        <v>2.5691964285714284</v>
      </c>
      <c r="P1491" s="1" t="s">
        <v>19</v>
      </c>
    </row>
    <row r="1492" spans="1:16" x14ac:dyDescent="0.25">
      <c r="A1492" s="33"/>
      <c r="B1492" s="33"/>
      <c r="C1492" s="33"/>
      <c r="D1492" s="33"/>
      <c r="E1492" s="33"/>
      <c r="F1492" s="20" t="s">
        <v>16</v>
      </c>
      <c r="G1492" s="1" t="s">
        <v>14</v>
      </c>
      <c r="H1492" s="2">
        <v>0</v>
      </c>
      <c r="I1492" s="8">
        <v>1</v>
      </c>
      <c r="J1492" s="35"/>
      <c r="K1492" s="1"/>
      <c r="L1492" s="33"/>
      <c r="M1492" s="2"/>
      <c r="N1492" s="19">
        <f t="shared" si="47"/>
        <v>0</v>
      </c>
      <c r="O1492" s="19">
        <f t="shared" si="48"/>
        <v>0</v>
      </c>
      <c r="P1492" s="1" t="s">
        <v>24</v>
      </c>
    </row>
    <row r="1493" spans="1:16" x14ac:dyDescent="0.25">
      <c r="A1493" s="20" t="s">
        <v>160</v>
      </c>
      <c r="B1493" s="20" t="s">
        <v>3365</v>
      </c>
      <c r="C1493" s="20" t="s">
        <v>3366</v>
      </c>
      <c r="D1493" s="20" t="s">
        <v>3367</v>
      </c>
      <c r="E1493" s="20" t="s">
        <v>15</v>
      </c>
      <c r="F1493" s="20" t="s">
        <v>16</v>
      </c>
      <c r="G1493" s="1" t="s">
        <v>54</v>
      </c>
      <c r="H1493" s="2">
        <v>0.36</v>
      </c>
      <c r="I1493" s="8">
        <v>1</v>
      </c>
      <c r="J1493" s="29"/>
      <c r="K1493" s="1"/>
      <c r="L1493" s="20" t="s">
        <v>4180</v>
      </c>
      <c r="M1493" s="2">
        <v>224.00399999999999</v>
      </c>
      <c r="N1493" s="2">
        <f t="shared" si="47"/>
        <v>224.00399999999999</v>
      </c>
      <c r="O1493" s="2">
        <f t="shared" si="48"/>
        <v>2.0000357142857141</v>
      </c>
      <c r="P1493" s="1" t="s">
        <v>38</v>
      </c>
    </row>
    <row r="1494" spans="1:16" x14ac:dyDescent="0.25">
      <c r="A1494" s="31" t="s">
        <v>160</v>
      </c>
      <c r="B1494" s="31" t="s">
        <v>3368</v>
      </c>
      <c r="C1494" s="31" t="s">
        <v>3369</v>
      </c>
      <c r="D1494" s="31" t="s">
        <v>3370</v>
      </c>
      <c r="E1494" s="31" t="s">
        <v>28</v>
      </c>
      <c r="F1494" s="20" t="s">
        <v>16</v>
      </c>
      <c r="G1494" s="1" t="s">
        <v>17</v>
      </c>
      <c r="H1494" s="2">
        <v>1.1000000000000001</v>
      </c>
      <c r="I1494" s="8">
        <v>2</v>
      </c>
      <c r="J1494" s="34" t="s">
        <v>4696</v>
      </c>
      <c r="K1494" s="1">
        <v>35.4</v>
      </c>
      <c r="L1494" s="31"/>
      <c r="M1494" s="2"/>
      <c r="N1494" s="2">
        <f t="shared" si="47"/>
        <v>35.4</v>
      </c>
      <c r="O1494" s="2">
        <f t="shared" si="48"/>
        <v>0.31607142857142856</v>
      </c>
      <c r="P1494" s="1" t="s">
        <v>18</v>
      </c>
    </row>
    <row r="1495" spans="1:16" x14ac:dyDescent="0.25">
      <c r="A1495" s="33"/>
      <c r="B1495" s="33"/>
      <c r="C1495" s="33"/>
      <c r="D1495" s="33"/>
      <c r="E1495" s="33"/>
      <c r="F1495" s="20" t="s">
        <v>16</v>
      </c>
      <c r="G1495" s="1" t="s">
        <v>14</v>
      </c>
      <c r="H1495" s="2">
        <v>0</v>
      </c>
      <c r="I1495" s="8">
        <v>1</v>
      </c>
      <c r="J1495" s="35"/>
      <c r="K1495" s="1"/>
      <c r="L1495" s="33"/>
      <c r="M1495" s="2"/>
      <c r="N1495" s="19">
        <f t="shared" si="47"/>
        <v>0</v>
      </c>
      <c r="O1495" s="19">
        <f t="shared" si="48"/>
        <v>0</v>
      </c>
      <c r="P1495" s="1" t="s">
        <v>24</v>
      </c>
    </row>
    <row r="1496" spans="1:16" x14ac:dyDescent="0.25">
      <c r="A1496" s="31" t="s">
        <v>160</v>
      </c>
      <c r="B1496" s="31" t="s">
        <v>3371</v>
      </c>
      <c r="C1496" s="31" t="s">
        <v>3372</v>
      </c>
      <c r="D1496" s="31" t="s">
        <v>3373</v>
      </c>
      <c r="E1496" s="31" t="s">
        <v>28</v>
      </c>
      <c r="F1496" s="20" t="s">
        <v>16</v>
      </c>
      <c r="G1496" s="1" t="s">
        <v>17</v>
      </c>
      <c r="H1496" s="2">
        <v>1.1000000000000001</v>
      </c>
      <c r="I1496" s="8">
        <v>2</v>
      </c>
      <c r="J1496" s="34" t="s">
        <v>4696</v>
      </c>
      <c r="K1496" s="1">
        <v>287.75</v>
      </c>
      <c r="L1496" s="31"/>
      <c r="M1496" s="2"/>
      <c r="N1496" s="2">
        <f t="shared" si="47"/>
        <v>287.75</v>
      </c>
      <c r="O1496" s="2">
        <f t="shared" si="48"/>
        <v>2.5691964285714284</v>
      </c>
      <c r="P1496" s="1" t="s">
        <v>101</v>
      </c>
    </row>
    <row r="1497" spans="1:16" x14ac:dyDescent="0.25">
      <c r="A1497" s="33"/>
      <c r="B1497" s="33"/>
      <c r="C1497" s="33"/>
      <c r="D1497" s="33"/>
      <c r="E1497" s="33"/>
      <c r="F1497" s="20" t="s">
        <v>16</v>
      </c>
      <c r="G1497" s="1" t="s">
        <v>14</v>
      </c>
      <c r="H1497" s="2">
        <v>0</v>
      </c>
      <c r="I1497" s="8">
        <v>1</v>
      </c>
      <c r="J1497" s="35"/>
      <c r="K1497" s="1"/>
      <c r="L1497" s="33"/>
      <c r="M1497" s="2"/>
      <c r="N1497" s="19">
        <f t="shared" si="47"/>
        <v>0</v>
      </c>
      <c r="O1497" s="19">
        <f t="shared" si="48"/>
        <v>0</v>
      </c>
      <c r="P1497" s="1" t="s">
        <v>24</v>
      </c>
    </row>
    <row r="1498" spans="1:16" x14ac:dyDescent="0.25">
      <c r="A1498" s="31" t="s">
        <v>160</v>
      </c>
      <c r="B1498" s="31" t="s">
        <v>3374</v>
      </c>
      <c r="C1498" s="31" t="s">
        <v>3375</v>
      </c>
      <c r="D1498" s="31" t="s">
        <v>3376</v>
      </c>
      <c r="E1498" s="31" t="s">
        <v>28</v>
      </c>
      <c r="F1498" s="20" t="s">
        <v>16</v>
      </c>
      <c r="G1498" s="1" t="s">
        <v>17</v>
      </c>
      <c r="H1498" s="2">
        <v>1.1000000000000001</v>
      </c>
      <c r="I1498" s="8">
        <v>1</v>
      </c>
      <c r="J1498" s="34" t="s">
        <v>4696</v>
      </c>
      <c r="K1498" s="1">
        <v>287.75</v>
      </c>
      <c r="L1498" s="31"/>
      <c r="M1498" s="2"/>
      <c r="N1498" s="2">
        <f t="shared" si="47"/>
        <v>287.75</v>
      </c>
      <c r="O1498" s="2">
        <f t="shared" si="48"/>
        <v>2.5691964285714284</v>
      </c>
      <c r="P1498" s="1" t="s">
        <v>94</v>
      </c>
    </row>
    <row r="1499" spans="1:16" x14ac:dyDescent="0.25">
      <c r="A1499" s="33"/>
      <c r="B1499" s="33"/>
      <c r="C1499" s="33"/>
      <c r="D1499" s="33"/>
      <c r="E1499" s="33"/>
      <c r="F1499" s="20" t="s">
        <v>16</v>
      </c>
      <c r="G1499" s="1" t="s">
        <v>14</v>
      </c>
      <c r="H1499" s="2">
        <v>0</v>
      </c>
      <c r="I1499" s="8">
        <v>1</v>
      </c>
      <c r="J1499" s="35"/>
      <c r="K1499" s="1"/>
      <c r="L1499" s="33"/>
      <c r="M1499" s="2"/>
      <c r="N1499" s="19">
        <f t="shared" si="47"/>
        <v>0</v>
      </c>
      <c r="O1499" s="19">
        <f t="shared" si="48"/>
        <v>0</v>
      </c>
      <c r="P1499" s="1" t="s">
        <v>24</v>
      </c>
    </row>
    <row r="1500" spans="1:16" x14ac:dyDescent="0.25">
      <c r="A1500" s="31" t="s">
        <v>160</v>
      </c>
      <c r="B1500" s="31" t="s">
        <v>3377</v>
      </c>
      <c r="C1500" s="31" t="s">
        <v>3378</v>
      </c>
      <c r="D1500" s="31" t="s">
        <v>3379</v>
      </c>
      <c r="E1500" s="31" t="s">
        <v>28</v>
      </c>
      <c r="F1500" s="20" t="s">
        <v>16</v>
      </c>
      <c r="G1500" s="1" t="s">
        <v>17</v>
      </c>
      <c r="H1500" s="2">
        <v>1.1000000000000001</v>
      </c>
      <c r="I1500" s="8">
        <v>2</v>
      </c>
      <c r="J1500" s="34" t="s">
        <v>4696</v>
      </c>
      <c r="K1500" s="1">
        <v>287.75</v>
      </c>
      <c r="L1500" s="31"/>
      <c r="M1500" s="2"/>
      <c r="N1500" s="2">
        <f t="shared" si="47"/>
        <v>287.75</v>
      </c>
      <c r="O1500" s="2">
        <f t="shared" si="48"/>
        <v>2.5691964285714284</v>
      </c>
      <c r="P1500" s="1" t="s">
        <v>109</v>
      </c>
    </row>
    <row r="1501" spans="1:16" x14ac:dyDescent="0.25">
      <c r="A1501" s="33"/>
      <c r="B1501" s="33"/>
      <c r="C1501" s="33"/>
      <c r="D1501" s="33"/>
      <c r="E1501" s="33"/>
      <c r="F1501" s="20" t="s">
        <v>16</v>
      </c>
      <c r="G1501" s="1" t="s">
        <v>14</v>
      </c>
      <c r="H1501" s="2">
        <v>0</v>
      </c>
      <c r="I1501" s="8">
        <v>1</v>
      </c>
      <c r="J1501" s="35"/>
      <c r="K1501" s="1"/>
      <c r="L1501" s="33"/>
      <c r="M1501" s="2"/>
      <c r="N1501" s="19">
        <f t="shared" si="47"/>
        <v>0</v>
      </c>
      <c r="O1501" s="19">
        <f t="shared" si="48"/>
        <v>0</v>
      </c>
      <c r="P1501" s="1" t="s">
        <v>24</v>
      </c>
    </row>
    <row r="1502" spans="1:16" x14ac:dyDescent="0.25">
      <c r="A1502" s="31" t="s">
        <v>160</v>
      </c>
      <c r="B1502" s="31" t="s">
        <v>3380</v>
      </c>
      <c r="C1502" s="31" t="s">
        <v>3381</v>
      </c>
      <c r="D1502" s="31" t="s">
        <v>3382</v>
      </c>
      <c r="E1502" s="31" t="s">
        <v>28</v>
      </c>
      <c r="F1502" s="20" t="s">
        <v>130</v>
      </c>
      <c r="G1502" s="1" t="s">
        <v>14</v>
      </c>
      <c r="H1502" s="2">
        <v>0</v>
      </c>
      <c r="I1502" s="8">
        <v>1</v>
      </c>
      <c r="J1502" s="34" t="s">
        <v>4696</v>
      </c>
      <c r="K1502" s="1"/>
      <c r="L1502" s="31"/>
      <c r="M1502" s="2"/>
      <c r="N1502" s="19">
        <f t="shared" si="47"/>
        <v>0</v>
      </c>
      <c r="O1502" s="19">
        <f t="shared" si="48"/>
        <v>0</v>
      </c>
      <c r="P1502" s="1" t="s">
        <v>12</v>
      </c>
    </row>
    <row r="1503" spans="1:16" x14ac:dyDescent="0.25">
      <c r="A1503" s="32"/>
      <c r="B1503" s="32"/>
      <c r="C1503" s="32"/>
      <c r="D1503" s="32"/>
      <c r="E1503" s="32"/>
      <c r="F1503" s="20" t="s">
        <v>16</v>
      </c>
      <c r="G1503" s="1" t="s">
        <v>17</v>
      </c>
      <c r="H1503" s="2">
        <v>1.1000000000000001</v>
      </c>
      <c r="I1503" s="8">
        <v>3</v>
      </c>
      <c r="J1503" s="36"/>
      <c r="K1503" s="1">
        <v>287.75</v>
      </c>
      <c r="L1503" s="32"/>
      <c r="M1503" s="2"/>
      <c r="N1503" s="2">
        <f t="shared" si="47"/>
        <v>287.75</v>
      </c>
      <c r="O1503" s="2">
        <f t="shared" si="48"/>
        <v>2.5691964285714284</v>
      </c>
      <c r="P1503" s="1" t="s">
        <v>68</v>
      </c>
    </row>
    <row r="1504" spans="1:16" x14ac:dyDescent="0.25">
      <c r="A1504" s="33"/>
      <c r="B1504" s="33"/>
      <c r="C1504" s="33"/>
      <c r="D1504" s="33"/>
      <c r="E1504" s="33"/>
      <c r="F1504" s="20" t="s">
        <v>16</v>
      </c>
      <c r="G1504" s="1" t="s">
        <v>14</v>
      </c>
      <c r="H1504" s="2">
        <v>0</v>
      </c>
      <c r="I1504" s="8">
        <v>1</v>
      </c>
      <c r="J1504" s="35"/>
      <c r="K1504" s="1"/>
      <c r="L1504" s="33"/>
      <c r="M1504" s="2"/>
      <c r="N1504" s="19">
        <f t="shared" si="47"/>
        <v>0</v>
      </c>
      <c r="O1504" s="19">
        <f t="shared" si="48"/>
        <v>0</v>
      </c>
      <c r="P1504" s="1" t="s">
        <v>24</v>
      </c>
    </row>
    <row r="1505" spans="1:16" x14ac:dyDescent="0.25">
      <c r="A1505" s="31" t="s">
        <v>160</v>
      </c>
      <c r="B1505" s="31" t="s">
        <v>3383</v>
      </c>
      <c r="C1505" s="31" t="s">
        <v>3384</v>
      </c>
      <c r="D1505" s="31" t="s">
        <v>3385</v>
      </c>
      <c r="E1505" s="31" t="s">
        <v>28</v>
      </c>
      <c r="F1505" s="20" t="s">
        <v>16</v>
      </c>
      <c r="G1505" s="1" t="s">
        <v>17</v>
      </c>
      <c r="H1505" s="2">
        <v>1.1000000000000001</v>
      </c>
      <c r="I1505" s="8">
        <v>2</v>
      </c>
      <c r="J1505" s="34" t="s">
        <v>4696</v>
      </c>
      <c r="K1505" s="1">
        <v>136.88</v>
      </c>
      <c r="L1505" s="31"/>
      <c r="M1505" s="2"/>
      <c r="N1505" s="2">
        <f t="shared" si="47"/>
        <v>136.88</v>
      </c>
      <c r="O1505" s="2">
        <f t="shared" si="48"/>
        <v>1.2221428571428572</v>
      </c>
      <c r="P1505" s="1" t="s">
        <v>101</v>
      </c>
    </row>
    <row r="1506" spans="1:16" x14ac:dyDescent="0.25">
      <c r="A1506" s="33"/>
      <c r="B1506" s="33"/>
      <c r="C1506" s="33"/>
      <c r="D1506" s="33"/>
      <c r="E1506" s="33"/>
      <c r="F1506" s="20" t="s">
        <v>16</v>
      </c>
      <c r="G1506" s="1" t="s">
        <v>14</v>
      </c>
      <c r="H1506" s="2">
        <v>0</v>
      </c>
      <c r="I1506" s="8">
        <v>1</v>
      </c>
      <c r="J1506" s="35"/>
      <c r="K1506" s="1"/>
      <c r="L1506" s="33"/>
      <c r="M1506" s="2"/>
      <c r="N1506" s="19">
        <f t="shared" si="47"/>
        <v>0</v>
      </c>
      <c r="O1506" s="19">
        <f t="shared" si="48"/>
        <v>0</v>
      </c>
      <c r="P1506" s="1" t="s">
        <v>24</v>
      </c>
    </row>
    <row r="1507" spans="1:16" x14ac:dyDescent="0.25">
      <c r="A1507" s="31" t="s">
        <v>160</v>
      </c>
      <c r="B1507" s="31" t="s">
        <v>3386</v>
      </c>
      <c r="C1507" s="31" t="s">
        <v>3387</v>
      </c>
      <c r="D1507" s="31" t="s">
        <v>3388</v>
      </c>
      <c r="E1507" s="31" t="s">
        <v>28</v>
      </c>
      <c r="F1507" s="20" t="s">
        <v>16</v>
      </c>
      <c r="G1507" s="1" t="s">
        <v>17</v>
      </c>
      <c r="H1507" s="2">
        <v>1.1000000000000001</v>
      </c>
      <c r="I1507" s="8">
        <v>2</v>
      </c>
      <c r="J1507" s="34" t="s">
        <v>4696</v>
      </c>
      <c r="K1507" s="1">
        <v>287.75</v>
      </c>
      <c r="L1507" s="31"/>
      <c r="M1507" s="2"/>
      <c r="N1507" s="2">
        <f t="shared" si="47"/>
        <v>287.75</v>
      </c>
      <c r="O1507" s="2">
        <f t="shared" si="48"/>
        <v>2.5691964285714284</v>
      </c>
      <c r="P1507" s="1" t="s">
        <v>69</v>
      </c>
    </row>
    <row r="1508" spans="1:16" x14ac:dyDescent="0.25">
      <c r="A1508" s="33"/>
      <c r="B1508" s="33"/>
      <c r="C1508" s="33"/>
      <c r="D1508" s="33"/>
      <c r="E1508" s="33"/>
      <c r="F1508" s="20" t="s">
        <v>16</v>
      </c>
      <c r="G1508" s="1" t="s">
        <v>14</v>
      </c>
      <c r="H1508" s="2">
        <v>0</v>
      </c>
      <c r="I1508" s="8">
        <v>1</v>
      </c>
      <c r="J1508" s="35"/>
      <c r="K1508" s="1"/>
      <c r="L1508" s="33"/>
      <c r="M1508" s="2"/>
      <c r="N1508" s="19">
        <f t="shared" si="47"/>
        <v>0</v>
      </c>
      <c r="O1508" s="19">
        <f t="shared" si="48"/>
        <v>0</v>
      </c>
      <c r="P1508" s="1" t="s">
        <v>24</v>
      </c>
    </row>
    <row r="1509" spans="1:16" x14ac:dyDescent="0.25">
      <c r="A1509" s="20" t="s">
        <v>160</v>
      </c>
      <c r="B1509" s="20" t="s">
        <v>3389</v>
      </c>
      <c r="C1509" s="20" t="s">
        <v>3390</v>
      </c>
      <c r="D1509" s="20" t="s">
        <v>3391</v>
      </c>
      <c r="E1509" s="20" t="s">
        <v>28</v>
      </c>
      <c r="F1509" s="20" t="s">
        <v>16</v>
      </c>
      <c r="G1509" s="1" t="s">
        <v>17</v>
      </c>
      <c r="H1509" s="2">
        <v>1.1000000000000001</v>
      </c>
      <c r="I1509" s="8">
        <v>10</v>
      </c>
      <c r="J1509" s="29" t="s">
        <v>4669</v>
      </c>
      <c r="K1509" s="1"/>
      <c r="L1509" s="20"/>
      <c r="M1509" s="2"/>
      <c r="N1509" s="19">
        <f t="shared" si="47"/>
        <v>0</v>
      </c>
      <c r="O1509" s="19">
        <f t="shared" si="48"/>
        <v>0</v>
      </c>
      <c r="P1509" s="1" t="s">
        <v>164</v>
      </c>
    </row>
    <row r="1510" spans="1:16" x14ac:dyDescent="0.25">
      <c r="A1510" s="31" t="s">
        <v>160</v>
      </c>
      <c r="B1510" s="31" t="s">
        <v>3392</v>
      </c>
      <c r="C1510" s="31" t="s">
        <v>3393</v>
      </c>
      <c r="D1510" s="31" t="s">
        <v>3394</v>
      </c>
      <c r="E1510" s="31" t="s">
        <v>28</v>
      </c>
      <c r="F1510" s="20" t="s">
        <v>16</v>
      </c>
      <c r="G1510" s="1" t="s">
        <v>17</v>
      </c>
      <c r="H1510" s="2">
        <v>1.1000000000000001</v>
      </c>
      <c r="I1510" s="8">
        <v>3</v>
      </c>
      <c r="J1510" s="34" t="s">
        <v>4676</v>
      </c>
      <c r="K1510" s="1">
        <v>442.88</v>
      </c>
      <c r="L1510" s="20" t="s">
        <v>4322</v>
      </c>
      <c r="M1510" s="2">
        <v>75.936000000000007</v>
      </c>
      <c r="N1510" s="2">
        <f t="shared" si="47"/>
        <v>518.81600000000003</v>
      </c>
      <c r="O1510" s="2">
        <f t="shared" si="48"/>
        <v>4.6322857142857146</v>
      </c>
      <c r="P1510" s="1" t="s">
        <v>34</v>
      </c>
    </row>
    <row r="1511" spans="1:16" x14ac:dyDescent="0.25">
      <c r="A1511" s="33"/>
      <c r="B1511" s="33"/>
      <c r="C1511" s="33"/>
      <c r="D1511" s="33"/>
      <c r="E1511" s="33"/>
      <c r="F1511" s="20" t="s">
        <v>16</v>
      </c>
      <c r="G1511" s="1" t="s">
        <v>14</v>
      </c>
      <c r="H1511" s="2">
        <v>0</v>
      </c>
      <c r="I1511" s="8">
        <v>1</v>
      </c>
      <c r="J1511" s="35"/>
      <c r="K1511" s="1"/>
      <c r="L1511" s="20"/>
      <c r="M1511" s="2"/>
      <c r="N1511" s="19">
        <f t="shared" si="47"/>
        <v>0</v>
      </c>
      <c r="O1511" s="19">
        <f t="shared" si="48"/>
        <v>0</v>
      </c>
      <c r="P1511" s="1" t="s">
        <v>24</v>
      </c>
    </row>
    <row r="1512" spans="1:16" x14ac:dyDescent="0.25">
      <c r="A1512" s="20" t="s">
        <v>160</v>
      </c>
      <c r="B1512" s="20" t="s">
        <v>3395</v>
      </c>
      <c r="C1512" s="20" t="s">
        <v>3396</v>
      </c>
      <c r="D1512" s="20" t="s">
        <v>3397</v>
      </c>
      <c r="E1512" s="20" t="s">
        <v>15</v>
      </c>
      <c r="F1512" s="20" t="s">
        <v>16</v>
      </c>
      <c r="G1512" s="1" t="s">
        <v>17</v>
      </c>
      <c r="H1512" s="2">
        <v>1.1000000000000001</v>
      </c>
      <c r="I1512" s="8">
        <v>2</v>
      </c>
      <c r="J1512" s="29"/>
      <c r="K1512" s="1"/>
      <c r="L1512" s="20" t="s">
        <v>4697</v>
      </c>
      <c r="M1512" s="2">
        <v>124.70399999999999</v>
      </c>
      <c r="N1512" s="2">
        <f t="shared" si="47"/>
        <v>124.70399999999999</v>
      </c>
      <c r="O1512" s="2">
        <f t="shared" si="48"/>
        <v>1.1134285714285714</v>
      </c>
      <c r="P1512" s="1" t="s">
        <v>22</v>
      </c>
    </row>
    <row r="1513" spans="1:16" x14ac:dyDescent="0.25">
      <c r="A1513" s="20" t="s">
        <v>160</v>
      </c>
      <c r="B1513" s="20" t="s">
        <v>3398</v>
      </c>
      <c r="C1513" s="20" t="s">
        <v>3399</v>
      </c>
      <c r="D1513" s="20" t="s">
        <v>3400</v>
      </c>
      <c r="E1513" s="20" t="s">
        <v>20</v>
      </c>
      <c r="F1513" s="20" t="s">
        <v>16</v>
      </c>
      <c r="G1513" s="1" t="s">
        <v>17</v>
      </c>
      <c r="H1513" s="2">
        <v>1.1000000000000001</v>
      </c>
      <c r="I1513" s="8">
        <v>4</v>
      </c>
      <c r="J1513" s="29"/>
      <c r="K1513" s="1"/>
      <c r="L1513" s="20" t="s">
        <v>4407</v>
      </c>
      <c r="M1513" s="2">
        <v>0</v>
      </c>
      <c r="N1513" s="19">
        <f t="shared" si="47"/>
        <v>0</v>
      </c>
      <c r="O1513" s="19">
        <f t="shared" si="48"/>
        <v>0</v>
      </c>
      <c r="P1513" s="1" t="s">
        <v>129</v>
      </c>
    </row>
    <row r="1514" spans="1:16" x14ac:dyDescent="0.25">
      <c r="A1514" s="20" t="s">
        <v>160</v>
      </c>
      <c r="B1514" s="20" t="s">
        <v>3401</v>
      </c>
      <c r="C1514" s="20" t="s">
        <v>3402</v>
      </c>
      <c r="D1514" s="20" t="s">
        <v>3403</v>
      </c>
      <c r="E1514" s="20" t="s">
        <v>15</v>
      </c>
      <c r="F1514" s="20" t="s">
        <v>16</v>
      </c>
      <c r="G1514" s="1" t="s">
        <v>17</v>
      </c>
      <c r="H1514" s="2">
        <v>1.1000000000000001</v>
      </c>
      <c r="I1514" s="8">
        <v>1</v>
      </c>
      <c r="J1514" s="29"/>
      <c r="K1514" s="1"/>
      <c r="L1514" s="20" t="s">
        <v>4468</v>
      </c>
      <c r="M1514" s="2">
        <v>21.995999999999999</v>
      </c>
      <c r="N1514" s="2">
        <f t="shared" si="47"/>
        <v>21.995999999999999</v>
      </c>
      <c r="O1514" s="2">
        <f t="shared" si="48"/>
        <v>0.19639285714285712</v>
      </c>
      <c r="P1514" s="1" t="s">
        <v>12</v>
      </c>
    </row>
    <row r="1515" spans="1:16" x14ac:dyDescent="0.25">
      <c r="A1515" s="31" t="s">
        <v>160</v>
      </c>
      <c r="B1515" s="31" t="s">
        <v>3404</v>
      </c>
      <c r="C1515" s="31" t="s">
        <v>3405</v>
      </c>
      <c r="D1515" s="31" t="s">
        <v>3406</v>
      </c>
      <c r="E1515" s="31" t="s">
        <v>28</v>
      </c>
      <c r="F1515" s="20" t="s">
        <v>16</v>
      </c>
      <c r="G1515" s="1" t="s">
        <v>17</v>
      </c>
      <c r="H1515" s="2">
        <v>1.1000000000000001</v>
      </c>
      <c r="I1515" s="8">
        <v>1</v>
      </c>
      <c r="J1515" s="34" t="s">
        <v>4489</v>
      </c>
      <c r="K1515" s="1">
        <v>125.44</v>
      </c>
      <c r="L1515" s="20" t="s">
        <v>4323</v>
      </c>
      <c r="M1515" s="2">
        <v>17.795999999999999</v>
      </c>
      <c r="N1515" s="2">
        <f t="shared" si="47"/>
        <v>143.23599999999999</v>
      </c>
      <c r="O1515" s="2">
        <f t="shared" si="48"/>
        <v>1.2788928571428571</v>
      </c>
      <c r="P1515" s="1" t="s">
        <v>96</v>
      </c>
    </row>
    <row r="1516" spans="1:16" x14ac:dyDescent="0.25">
      <c r="A1516" s="33"/>
      <c r="B1516" s="33"/>
      <c r="C1516" s="33"/>
      <c r="D1516" s="33"/>
      <c r="E1516" s="33"/>
      <c r="F1516" s="20" t="s">
        <v>16</v>
      </c>
      <c r="G1516" s="1" t="s">
        <v>14</v>
      </c>
      <c r="H1516" s="2">
        <v>0</v>
      </c>
      <c r="I1516" s="8">
        <v>1</v>
      </c>
      <c r="J1516" s="35"/>
      <c r="K1516" s="1"/>
      <c r="L1516" s="20"/>
      <c r="M1516" s="2"/>
      <c r="N1516" s="19">
        <f t="shared" si="47"/>
        <v>0</v>
      </c>
      <c r="O1516" s="19">
        <f t="shared" si="48"/>
        <v>0</v>
      </c>
      <c r="P1516" s="1" t="s">
        <v>12</v>
      </c>
    </row>
    <row r="1517" spans="1:16" x14ac:dyDescent="0.25">
      <c r="A1517" s="31" t="s">
        <v>160</v>
      </c>
      <c r="B1517" s="31" t="s">
        <v>3407</v>
      </c>
      <c r="C1517" s="31" t="s">
        <v>3408</v>
      </c>
      <c r="D1517" s="31" t="s">
        <v>3409</v>
      </c>
      <c r="E1517" s="31" t="s">
        <v>28</v>
      </c>
      <c r="F1517" s="20" t="s">
        <v>16</v>
      </c>
      <c r="G1517" s="1" t="s">
        <v>17</v>
      </c>
      <c r="H1517" s="2">
        <v>1.1000000000000001</v>
      </c>
      <c r="I1517" s="8">
        <v>1</v>
      </c>
      <c r="J1517" s="34" t="s">
        <v>4489</v>
      </c>
      <c r="K1517" s="1">
        <v>125.44</v>
      </c>
      <c r="L1517" s="31"/>
      <c r="M1517" s="2"/>
      <c r="N1517" s="2">
        <f t="shared" ref="N1517:N1580" si="49">K1517+M1517</f>
        <v>125.44</v>
      </c>
      <c r="O1517" s="2">
        <f t="shared" ref="O1517:O1580" si="50">N1517/112</f>
        <v>1.1199999999999999</v>
      </c>
      <c r="P1517" s="1" t="s">
        <v>96</v>
      </c>
    </row>
    <row r="1518" spans="1:16" x14ac:dyDescent="0.25">
      <c r="A1518" s="33"/>
      <c r="B1518" s="33"/>
      <c r="C1518" s="33"/>
      <c r="D1518" s="33"/>
      <c r="E1518" s="33"/>
      <c r="F1518" s="20" t="s">
        <v>16</v>
      </c>
      <c r="G1518" s="1" t="s">
        <v>14</v>
      </c>
      <c r="H1518" s="2">
        <v>0</v>
      </c>
      <c r="I1518" s="8">
        <v>1</v>
      </c>
      <c r="J1518" s="35"/>
      <c r="K1518" s="1"/>
      <c r="L1518" s="33"/>
      <c r="M1518" s="2"/>
      <c r="N1518" s="19">
        <f t="shared" si="49"/>
        <v>0</v>
      </c>
      <c r="O1518" s="19">
        <f t="shared" si="50"/>
        <v>0</v>
      </c>
      <c r="P1518" s="1" t="s">
        <v>24</v>
      </c>
    </row>
    <row r="1519" spans="1:16" x14ac:dyDescent="0.25">
      <c r="A1519" s="20" t="s">
        <v>160</v>
      </c>
      <c r="B1519" s="20" t="s">
        <v>3410</v>
      </c>
      <c r="C1519" s="20" t="s">
        <v>3411</v>
      </c>
      <c r="D1519" s="20" t="s">
        <v>3412</v>
      </c>
      <c r="E1519" s="20" t="s">
        <v>15</v>
      </c>
      <c r="F1519" s="20" t="s">
        <v>16</v>
      </c>
      <c r="G1519" s="1" t="s">
        <v>14</v>
      </c>
      <c r="H1519" s="2">
        <v>0</v>
      </c>
      <c r="I1519" s="8">
        <v>1</v>
      </c>
      <c r="J1519" s="29"/>
      <c r="K1519" s="1"/>
      <c r="L1519" s="20" t="s">
        <v>4323</v>
      </c>
      <c r="M1519" s="2">
        <v>0</v>
      </c>
      <c r="N1519" s="19">
        <f t="shared" si="49"/>
        <v>0</v>
      </c>
      <c r="O1519" s="19">
        <f t="shared" si="50"/>
        <v>0</v>
      </c>
      <c r="P1519" s="1" t="s">
        <v>12</v>
      </c>
    </row>
    <row r="1520" spans="1:16" x14ac:dyDescent="0.25">
      <c r="A1520" s="20" t="s">
        <v>160</v>
      </c>
      <c r="B1520" s="20" t="s">
        <v>3416</v>
      </c>
      <c r="C1520" s="20" t="s">
        <v>3417</v>
      </c>
      <c r="D1520" s="20" t="s">
        <v>3418</v>
      </c>
      <c r="E1520" s="20" t="s">
        <v>15</v>
      </c>
      <c r="F1520" s="20" t="s">
        <v>16</v>
      </c>
      <c r="G1520" s="1" t="s">
        <v>17</v>
      </c>
      <c r="H1520" s="2">
        <v>1.1000000000000001</v>
      </c>
      <c r="I1520" s="8">
        <v>1</v>
      </c>
      <c r="J1520" s="29"/>
      <c r="K1520" s="1"/>
      <c r="L1520" s="20" t="s">
        <v>4698</v>
      </c>
      <c r="M1520" s="2">
        <v>15</v>
      </c>
      <c r="N1520" s="2">
        <f t="shared" si="49"/>
        <v>15</v>
      </c>
      <c r="O1520" s="2">
        <f t="shared" si="50"/>
        <v>0.13392857142857142</v>
      </c>
      <c r="P1520" s="1" t="s">
        <v>12</v>
      </c>
    </row>
    <row r="1521" spans="1:16" x14ac:dyDescent="0.25">
      <c r="A1521" s="20" t="s">
        <v>160</v>
      </c>
      <c r="B1521" s="20" t="s">
        <v>3419</v>
      </c>
      <c r="C1521" s="20" t="s">
        <v>3420</v>
      </c>
      <c r="D1521" s="20" t="s">
        <v>3421</v>
      </c>
      <c r="E1521" s="20" t="s">
        <v>15</v>
      </c>
      <c r="F1521" s="20" t="s">
        <v>16</v>
      </c>
      <c r="G1521" s="1" t="s">
        <v>105</v>
      </c>
      <c r="H1521" s="2">
        <v>8</v>
      </c>
      <c r="I1521" s="8">
        <v>0</v>
      </c>
      <c r="J1521" s="29"/>
      <c r="K1521" s="1"/>
      <c r="L1521" s="20" t="s">
        <v>4699</v>
      </c>
      <c r="M1521" s="2">
        <v>19.5</v>
      </c>
      <c r="N1521" s="2">
        <f t="shared" si="49"/>
        <v>19.5</v>
      </c>
      <c r="O1521" s="2">
        <f t="shared" si="50"/>
        <v>0.17410714285714285</v>
      </c>
      <c r="P1521" s="1" t="s">
        <v>10</v>
      </c>
    </row>
    <row r="1522" spans="1:16" x14ac:dyDescent="0.25">
      <c r="A1522" s="31" t="s">
        <v>160</v>
      </c>
      <c r="B1522" s="31" t="s">
        <v>3422</v>
      </c>
      <c r="C1522" s="31" t="s">
        <v>3423</v>
      </c>
      <c r="D1522" s="31" t="s">
        <v>3424</v>
      </c>
      <c r="E1522" s="31" t="s">
        <v>15</v>
      </c>
      <c r="F1522" s="20" t="s">
        <v>16</v>
      </c>
      <c r="G1522" s="1" t="s">
        <v>11</v>
      </c>
      <c r="H1522" s="2">
        <v>10</v>
      </c>
      <c r="I1522" s="8">
        <v>0</v>
      </c>
      <c r="J1522" s="34"/>
      <c r="K1522" s="1"/>
      <c r="L1522" s="31" t="s">
        <v>4700</v>
      </c>
      <c r="M1522" s="2">
        <v>180</v>
      </c>
      <c r="N1522" s="2">
        <f t="shared" si="49"/>
        <v>180</v>
      </c>
      <c r="O1522" s="2">
        <f t="shared" si="50"/>
        <v>1.6071428571428572</v>
      </c>
      <c r="P1522" s="1" t="s">
        <v>10</v>
      </c>
    </row>
    <row r="1523" spans="1:16" x14ac:dyDescent="0.25">
      <c r="A1523" s="33"/>
      <c r="B1523" s="33"/>
      <c r="C1523" s="33"/>
      <c r="D1523" s="33"/>
      <c r="E1523" s="33"/>
      <c r="F1523" s="20" t="s">
        <v>16</v>
      </c>
      <c r="G1523" s="1" t="s">
        <v>17</v>
      </c>
      <c r="H1523" s="2">
        <v>1.1000000000000001</v>
      </c>
      <c r="I1523" s="8">
        <v>4</v>
      </c>
      <c r="J1523" s="35"/>
      <c r="K1523" s="1"/>
      <c r="L1523" s="33"/>
      <c r="M1523" s="2">
        <v>0</v>
      </c>
      <c r="N1523" s="19">
        <f t="shared" si="49"/>
        <v>0</v>
      </c>
      <c r="O1523" s="19">
        <f t="shared" si="50"/>
        <v>0</v>
      </c>
      <c r="P1523" s="1" t="s">
        <v>75</v>
      </c>
    </row>
    <row r="1524" spans="1:16" x14ac:dyDescent="0.25">
      <c r="A1524" s="20" t="s">
        <v>160</v>
      </c>
      <c r="B1524" s="20" t="s">
        <v>3425</v>
      </c>
      <c r="C1524" s="20" t="s">
        <v>3426</v>
      </c>
      <c r="D1524" s="20" t="s">
        <v>3427</v>
      </c>
      <c r="E1524" s="20" t="s">
        <v>15</v>
      </c>
      <c r="F1524" s="20" t="s">
        <v>16</v>
      </c>
      <c r="G1524" s="1" t="s">
        <v>17</v>
      </c>
      <c r="H1524" s="2">
        <v>1.1000000000000001</v>
      </c>
      <c r="I1524" s="8">
        <v>1</v>
      </c>
      <c r="J1524" s="29"/>
      <c r="K1524" s="1"/>
      <c r="L1524" s="20" t="s">
        <v>4701</v>
      </c>
      <c r="M1524" s="2">
        <v>5.2560000000000002</v>
      </c>
      <c r="N1524" s="2">
        <f t="shared" si="49"/>
        <v>5.2560000000000002</v>
      </c>
      <c r="O1524" s="2">
        <f t="shared" si="50"/>
        <v>4.6928571428571431E-2</v>
      </c>
      <c r="P1524" s="1" t="s">
        <v>12</v>
      </c>
    </row>
    <row r="1525" spans="1:16" x14ac:dyDescent="0.25">
      <c r="A1525" s="20" t="s">
        <v>160</v>
      </c>
      <c r="B1525" s="20" t="s">
        <v>3431</v>
      </c>
      <c r="C1525" s="20" t="s">
        <v>3432</v>
      </c>
      <c r="D1525" s="20" t="s">
        <v>3433</v>
      </c>
      <c r="E1525" s="20" t="s">
        <v>15</v>
      </c>
      <c r="F1525" s="20" t="s">
        <v>16</v>
      </c>
      <c r="G1525" s="1" t="s">
        <v>17</v>
      </c>
      <c r="H1525" s="2">
        <v>1.1000000000000001</v>
      </c>
      <c r="I1525" s="8">
        <v>5</v>
      </c>
      <c r="J1525" s="29"/>
      <c r="K1525" s="1"/>
      <c r="L1525" s="20" t="s">
        <v>4703</v>
      </c>
      <c r="M1525" s="2">
        <v>576</v>
      </c>
      <c r="N1525" s="2">
        <f t="shared" si="49"/>
        <v>576</v>
      </c>
      <c r="O1525" s="2">
        <f t="shared" si="50"/>
        <v>5.1428571428571432</v>
      </c>
      <c r="P1525" s="1" t="s">
        <v>78</v>
      </c>
    </row>
    <row r="1526" spans="1:16" x14ac:dyDescent="0.25">
      <c r="A1526" s="20" t="s">
        <v>160</v>
      </c>
      <c r="B1526" s="20" t="s">
        <v>3434</v>
      </c>
      <c r="C1526" s="20" t="s">
        <v>3435</v>
      </c>
      <c r="D1526" s="20" t="s">
        <v>3436</v>
      </c>
      <c r="E1526" s="20" t="s">
        <v>15</v>
      </c>
      <c r="F1526" s="20" t="s">
        <v>16</v>
      </c>
      <c r="G1526" s="1" t="s">
        <v>17</v>
      </c>
      <c r="H1526" s="2">
        <v>1.1000000000000001</v>
      </c>
      <c r="I1526" s="8">
        <v>1</v>
      </c>
      <c r="J1526" s="29"/>
      <c r="K1526" s="1"/>
      <c r="L1526" s="20" t="s">
        <v>4704</v>
      </c>
      <c r="M1526" s="2">
        <v>3</v>
      </c>
      <c r="N1526" s="2">
        <f t="shared" si="49"/>
        <v>3</v>
      </c>
      <c r="O1526" s="2">
        <f t="shared" si="50"/>
        <v>2.6785714285714284E-2</v>
      </c>
      <c r="P1526" s="1" t="s">
        <v>12</v>
      </c>
    </row>
    <row r="1527" spans="1:16" x14ac:dyDescent="0.25">
      <c r="A1527" s="20" t="s">
        <v>160</v>
      </c>
      <c r="B1527" s="20" t="s">
        <v>3440</v>
      </c>
      <c r="C1527" s="20" t="s">
        <v>3441</v>
      </c>
      <c r="D1527" s="20" t="s">
        <v>3442</v>
      </c>
      <c r="E1527" s="20" t="s">
        <v>15</v>
      </c>
      <c r="F1527" s="20" t="s">
        <v>16</v>
      </c>
      <c r="G1527" s="1" t="s">
        <v>17</v>
      </c>
      <c r="H1527" s="2">
        <v>1.1000000000000001</v>
      </c>
      <c r="I1527" s="8">
        <v>8</v>
      </c>
      <c r="J1527" s="29"/>
      <c r="K1527" s="1"/>
      <c r="L1527" s="20" t="s">
        <v>4706</v>
      </c>
      <c r="M1527" s="14"/>
      <c r="N1527" s="19">
        <f t="shared" si="49"/>
        <v>0</v>
      </c>
      <c r="O1527" s="19">
        <f t="shared" si="50"/>
        <v>0</v>
      </c>
      <c r="P1527" s="1" t="s">
        <v>128</v>
      </c>
    </row>
    <row r="1528" spans="1:16" x14ac:dyDescent="0.25">
      <c r="A1528" s="31" t="s">
        <v>160</v>
      </c>
      <c r="B1528" s="31" t="s">
        <v>3443</v>
      </c>
      <c r="C1528" s="31" t="s">
        <v>3444</v>
      </c>
      <c r="D1528" s="31" t="s">
        <v>3445</v>
      </c>
      <c r="E1528" s="31" t="s">
        <v>28</v>
      </c>
      <c r="F1528" s="20" t="s">
        <v>16</v>
      </c>
      <c r="G1528" s="1" t="s">
        <v>17</v>
      </c>
      <c r="H1528" s="2">
        <v>1.1000000000000001</v>
      </c>
      <c r="I1528" s="8">
        <v>3</v>
      </c>
      <c r="J1528" s="34" t="s">
        <v>4676</v>
      </c>
      <c r="K1528" s="1">
        <v>348.16</v>
      </c>
      <c r="L1528" s="31"/>
      <c r="M1528" s="2"/>
      <c r="N1528" s="2">
        <f t="shared" si="49"/>
        <v>348.16</v>
      </c>
      <c r="O1528" s="2">
        <f t="shared" si="50"/>
        <v>3.108571428571429</v>
      </c>
      <c r="P1528" s="1" t="s">
        <v>60</v>
      </c>
    </row>
    <row r="1529" spans="1:16" x14ac:dyDescent="0.25">
      <c r="A1529" s="33"/>
      <c r="B1529" s="33"/>
      <c r="C1529" s="33"/>
      <c r="D1529" s="33"/>
      <c r="E1529" s="33"/>
      <c r="F1529" s="20" t="s">
        <v>16</v>
      </c>
      <c r="G1529" s="1" t="s">
        <v>14</v>
      </c>
      <c r="H1529" s="2">
        <v>0</v>
      </c>
      <c r="I1529" s="8">
        <v>1</v>
      </c>
      <c r="J1529" s="35"/>
      <c r="K1529" s="1"/>
      <c r="L1529" s="33"/>
      <c r="M1529" s="2"/>
      <c r="N1529" s="19">
        <f t="shared" si="49"/>
        <v>0</v>
      </c>
      <c r="O1529" s="19">
        <f t="shared" si="50"/>
        <v>0</v>
      </c>
      <c r="P1529" s="1" t="s">
        <v>24</v>
      </c>
    </row>
    <row r="1530" spans="1:16" x14ac:dyDescent="0.25">
      <c r="A1530" s="31" t="s">
        <v>160</v>
      </c>
      <c r="B1530" s="31" t="s">
        <v>3446</v>
      </c>
      <c r="C1530" s="31" t="s">
        <v>3447</v>
      </c>
      <c r="D1530" s="31" t="s">
        <v>3448</v>
      </c>
      <c r="E1530" s="31" t="s">
        <v>127</v>
      </c>
      <c r="F1530" s="20" t="s">
        <v>16</v>
      </c>
      <c r="G1530" s="1" t="s">
        <v>105</v>
      </c>
      <c r="H1530" s="2">
        <v>8</v>
      </c>
      <c r="I1530" s="8">
        <v>1</v>
      </c>
      <c r="J1530" s="34"/>
      <c r="K1530" s="1"/>
      <c r="L1530" s="31" t="s">
        <v>4673</v>
      </c>
      <c r="M1530" s="2">
        <v>0</v>
      </c>
      <c r="N1530" s="19">
        <f t="shared" si="49"/>
        <v>0</v>
      </c>
      <c r="O1530" s="19">
        <f t="shared" si="50"/>
        <v>0</v>
      </c>
      <c r="P1530" s="1" t="s">
        <v>12</v>
      </c>
    </row>
    <row r="1531" spans="1:16" x14ac:dyDescent="0.25">
      <c r="A1531" s="33"/>
      <c r="B1531" s="33"/>
      <c r="C1531" s="33"/>
      <c r="D1531" s="33"/>
      <c r="E1531" s="33"/>
      <c r="F1531" s="20" t="s">
        <v>16</v>
      </c>
      <c r="G1531" s="1" t="s">
        <v>14</v>
      </c>
      <c r="H1531" s="2">
        <v>0</v>
      </c>
      <c r="I1531" s="8">
        <v>1</v>
      </c>
      <c r="J1531" s="35"/>
      <c r="K1531" s="1"/>
      <c r="L1531" s="33"/>
      <c r="M1531" s="2">
        <v>0</v>
      </c>
      <c r="N1531" s="19">
        <f t="shared" si="49"/>
        <v>0</v>
      </c>
      <c r="O1531" s="19">
        <f t="shared" si="50"/>
        <v>0</v>
      </c>
      <c r="P1531" s="1" t="s">
        <v>12</v>
      </c>
    </row>
    <row r="1532" spans="1:16" x14ac:dyDescent="0.25">
      <c r="A1532" s="31" t="s">
        <v>160</v>
      </c>
      <c r="B1532" s="31" t="s">
        <v>3449</v>
      </c>
      <c r="C1532" s="31" t="s">
        <v>3450</v>
      </c>
      <c r="D1532" s="31" t="s">
        <v>3451</v>
      </c>
      <c r="E1532" s="31" t="s">
        <v>28</v>
      </c>
      <c r="F1532" s="20" t="s">
        <v>16</v>
      </c>
      <c r="G1532" s="1" t="s">
        <v>17</v>
      </c>
      <c r="H1532" s="2">
        <v>1.1000000000000001</v>
      </c>
      <c r="I1532" s="8">
        <v>5</v>
      </c>
      <c r="J1532" s="34" t="s">
        <v>4676</v>
      </c>
      <c r="K1532" s="1">
        <v>176.64</v>
      </c>
      <c r="L1532" s="31"/>
      <c r="M1532" s="2"/>
      <c r="N1532" s="2">
        <f t="shared" si="49"/>
        <v>176.64</v>
      </c>
      <c r="O1532" s="2">
        <f t="shared" si="50"/>
        <v>1.577142857142857</v>
      </c>
      <c r="P1532" s="1" t="s">
        <v>3452</v>
      </c>
    </row>
    <row r="1533" spans="1:16" x14ac:dyDescent="0.25">
      <c r="A1533" s="32"/>
      <c r="B1533" s="32"/>
      <c r="C1533" s="32"/>
      <c r="D1533" s="32"/>
      <c r="E1533" s="32"/>
      <c r="F1533" s="20" t="s">
        <v>16</v>
      </c>
      <c r="G1533" s="1" t="s">
        <v>14</v>
      </c>
      <c r="H1533" s="2">
        <v>0</v>
      </c>
      <c r="I1533" s="8">
        <v>1</v>
      </c>
      <c r="J1533" s="36"/>
      <c r="K1533" s="1"/>
      <c r="L1533" s="32"/>
      <c r="M1533" s="2"/>
      <c r="N1533" s="19">
        <f t="shared" si="49"/>
        <v>0</v>
      </c>
      <c r="O1533" s="19">
        <f t="shared" si="50"/>
        <v>0</v>
      </c>
      <c r="P1533" s="1" t="s">
        <v>24</v>
      </c>
    </row>
    <row r="1534" spans="1:16" x14ac:dyDescent="0.25">
      <c r="A1534" s="33"/>
      <c r="B1534" s="33"/>
      <c r="C1534" s="33"/>
      <c r="D1534" s="33"/>
      <c r="E1534" s="33"/>
      <c r="F1534" s="20" t="s">
        <v>16</v>
      </c>
      <c r="G1534" s="1" t="s">
        <v>135</v>
      </c>
      <c r="H1534" s="2">
        <v>0.1</v>
      </c>
      <c r="I1534" s="8">
        <v>1</v>
      </c>
      <c r="J1534" s="35"/>
      <c r="K1534" s="1"/>
      <c r="L1534" s="33"/>
      <c r="M1534" s="2"/>
      <c r="N1534" s="19">
        <f t="shared" si="49"/>
        <v>0</v>
      </c>
      <c r="O1534" s="19">
        <f t="shared" si="50"/>
        <v>0</v>
      </c>
      <c r="P1534" s="1" t="s">
        <v>12</v>
      </c>
    </row>
    <row r="1535" spans="1:16" x14ac:dyDescent="0.25">
      <c r="A1535" s="20" t="s">
        <v>160</v>
      </c>
      <c r="B1535" s="20" t="s">
        <v>3453</v>
      </c>
      <c r="C1535" s="20" t="s">
        <v>3454</v>
      </c>
      <c r="D1535" s="20" t="s">
        <v>3455</v>
      </c>
      <c r="E1535" s="20" t="s">
        <v>127</v>
      </c>
      <c r="F1535" s="20" t="s">
        <v>16</v>
      </c>
      <c r="G1535" s="1" t="s">
        <v>17</v>
      </c>
      <c r="H1535" s="2">
        <v>1.1000000000000001</v>
      </c>
      <c r="I1535" s="8">
        <v>3</v>
      </c>
      <c r="J1535" s="29"/>
      <c r="K1535" s="1"/>
      <c r="L1535" s="20" t="s">
        <v>4408</v>
      </c>
      <c r="M1535" s="2">
        <v>26.603999999999999</v>
      </c>
      <c r="N1535" s="2">
        <f t="shared" si="49"/>
        <v>26.603999999999999</v>
      </c>
      <c r="O1535" s="2">
        <f t="shared" si="50"/>
        <v>0.23753571428571427</v>
      </c>
      <c r="P1535" s="1" t="s">
        <v>77</v>
      </c>
    </row>
    <row r="1536" spans="1:16" x14ac:dyDescent="0.25">
      <c r="A1536" s="20" t="s">
        <v>160</v>
      </c>
      <c r="B1536" s="20" t="s">
        <v>3456</v>
      </c>
      <c r="C1536" s="20" t="s">
        <v>3457</v>
      </c>
      <c r="D1536" s="20" t="s">
        <v>3458</v>
      </c>
      <c r="E1536" s="20" t="s">
        <v>127</v>
      </c>
      <c r="F1536" s="20" t="s">
        <v>16</v>
      </c>
      <c r="G1536" s="1" t="s">
        <v>17</v>
      </c>
      <c r="H1536" s="2">
        <v>1.1000000000000001</v>
      </c>
      <c r="I1536" s="8">
        <v>4</v>
      </c>
      <c r="J1536" s="29"/>
      <c r="K1536" s="1"/>
      <c r="L1536" s="20" t="s">
        <v>4707</v>
      </c>
      <c r="M1536" s="2">
        <v>41.423999999999999</v>
      </c>
      <c r="N1536" s="2">
        <f t="shared" si="49"/>
        <v>41.423999999999999</v>
      </c>
      <c r="O1536" s="2">
        <f t="shared" si="50"/>
        <v>0.36985714285714283</v>
      </c>
      <c r="P1536" s="1" t="s">
        <v>75</v>
      </c>
    </row>
    <row r="1537" spans="1:16" x14ac:dyDescent="0.25">
      <c r="A1537" s="20" t="s">
        <v>160</v>
      </c>
      <c r="B1537" s="20" t="s">
        <v>3459</v>
      </c>
      <c r="C1537" s="20" t="s">
        <v>3460</v>
      </c>
      <c r="D1537" s="20" t="s">
        <v>3461</v>
      </c>
      <c r="E1537" s="20" t="s">
        <v>127</v>
      </c>
      <c r="F1537" s="20" t="s">
        <v>16</v>
      </c>
      <c r="G1537" s="1" t="s">
        <v>17</v>
      </c>
      <c r="H1537" s="2">
        <v>1.1000000000000001</v>
      </c>
      <c r="I1537" s="8">
        <v>1</v>
      </c>
      <c r="J1537" s="29"/>
      <c r="K1537" s="1"/>
      <c r="L1537" s="20" t="s">
        <v>4409</v>
      </c>
      <c r="M1537" s="2">
        <v>93.48</v>
      </c>
      <c r="N1537" s="2">
        <f t="shared" si="49"/>
        <v>93.48</v>
      </c>
      <c r="O1537" s="2">
        <f t="shared" si="50"/>
        <v>0.83464285714285713</v>
      </c>
      <c r="P1537" s="1" t="s">
        <v>12</v>
      </c>
    </row>
    <row r="1538" spans="1:16" x14ac:dyDescent="0.25">
      <c r="A1538" s="20" t="s">
        <v>160</v>
      </c>
      <c r="B1538" s="20" t="s">
        <v>3462</v>
      </c>
      <c r="C1538" s="20" t="s">
        <v>3463</v>
      </c>
      <c r="D1538" s="20" t="s">
        <v>3464</v>
      </c>
      <c r="E1538" s="20" t="s">
        <v>127</v>
      </c>
      <c r="F1538" s="20" t="s">
        <v>16</v>
      </c>
      <c r="G1538" s="1" t="s">
        <v>105</v>
      </c>
      <c r="H1538" s="2">
        <v>8</v>
      </c>
      <c r="I1538" s="8">
        <v>1</v>
      </c>
      <c r="J1538" s="29"/>
      <c r="K1538" s="1"/>
      <c r="L1538" s="20" t="s">
        <v>4404</v>
      </c>
      <c r="M1538" s="2">
        <v>55.475999999999999</v>
      </c>
      <c r="N1538" s="2">
        <f t="shared" si="49"/>
        <v>55.475999999999999</v>
      </c>
      <c r="O1538" s="2">
        <f t="shared" si="50"/>
        <v>0.49532142857142858</v>
      </c>
      <c r="P1538" s="1" t="s">
        <v>12</v>
      </c>
    </row>
    <row r="1539" spans="1:16" x14ac:dyDescent="0.25">
      <c r="A1539" s="31" t="s">
        <v>160</v>
      </c>
      <c r="B1539" s="31" t="s">
        <v>3468</v>
      </c>
      <c r="C1539" s="31" t="s">
        <v>3469</v>
      </c>
      <c r="D1539" s="31" t="s">
        <v>3470</v>
      </c>
      <c r="E1539" s="31" t="s">
        <v>127</v>
      </c>
      <c r="F1539" s="20" t="s">
        <v>16</v>
      </c>
      <c r="G1539" s="1" t="s">
        <v>105</v>
      </c>
      <c r="H1539" s="2">
        <v>8</v>
      </c>
      <c r="I1539" s="8">
        <v>2</v>
      </c>
      <c r="J1539" s="34"/>
      <c r="K1539" s="1"/>
      <c r="L1539" s="31" t="s">
        <v>4708</v>
      </c>
      <c r="M1539" s="2">
        <v>85.5</v>
      </c>
      <c r="N1539" s="2">
        <f t="shared" si="49"/>
        <v>85.5</v>
      </c>
      <c r="O1539" s="2">
        <f t="shared" si="50"/>
        <v>0.7633928571428571</v>
      </c>
      <c r="P1539" s="1" t="s">
        <v>22</v>
      </c>
    </row>
    <row r="1540" spans="1:16" x14ac:dyDescent="0.25">
      <c r="A1540" s="33"/>
      <c r="B1540" s="33"/>
      <c r="C1540" s="33"/>
      <c r="D1540" s="33"/>
      <c r="E1540" s="33"/>
      <c r="F1540" s="20" t="s">
        <v>16</v>
      </c>
      <c r="G1540" s="1" t="s">
        <v>17</v>
      </c>
      <c r="H1540" s="2">
        <v>1.1000000000000001</v>
      </c>
      <c r="I1540" s="8">
        <v>6</v>
      </c>
      <c r="J1540" s="35"/>
      <c r="K1540" s="1"/>
      <c r="L1540" s="33"/>
      <c r="M1540" s="2">
        <v>0</v>
      </c>
      <c r="N1540" s="19">
        <f t="shared" si="49"/>
        <v>0</v>
      </c>
      <c r="O1540" s="19">
        <f t="shared" si="50"/>
        <v>0</v>
      </c>
      <c r="P1540" s="1" t="s">
        <v>80</v>
      </c>
    </row>
    <row r="1541" spans="1:16" x14ac:dyDescent="0.25">
      <c r="A1541" s="20" t="s">
        <v>160</v>
      </c>
      <c r="B1541" s="20" t="s">
        <v>3471</v>
      </c>
      <c r="C1541" s="20" t="s">
        <v>3472</v>
      </c>
      <c r="D1541" s="20" t="s">
        <v>3473</v>
      </c>
      <c r="E1541" s="20" t="s">
        <v>127</v>
      </c>
      <c r="F1541" s="20" t="s">
        <v>16</v>
      </c>
      <c r="G1541" s="1" t="s">
        <v>105</v>
      </c>
      <c r="H1541" s="2">
        <v>8</v>
      </c>
      <c r="I1541" s="8">
        <v>2</v>
      </c>
      <c r="J1541" s="29"/>
      <c r="K1541" s="1"/>
      <c r="L1541" s="20" t="s">
        <v>4411</v>
      </c>
      <c r="M1541" s="2">
        <v>147.06</v>
      </c>
      <c r="N1541" s="2">
        <f t="shared" si="49"/>
        <v>147.06</v>
      </c>
      <c r="O1541" s="2">
        <f t="shared" si="50"/>
        <v>1.3130357142857143</v>
      </c>
      <c r="P1541" s="1" t="s">
        <v>22</v>
      </c>
    </row>
    <row r="1542" spans="1:16" x14ac:dyDescent="0.25">
      <c r="A1542" s="20" t="s">
        <v>160</v>
      </c>
      <c r="B1542" s="20" t="s">
        <v>3474</v>
      </c>
      <c r="C1542" s="20" t="s">
        <v>3475</v>
      </c>
      <c r="D1542" s="20" t="s">
        <v>3476</v>
      </c>
      <c r="E1542" s="20" t="s">
        <v>15</v>
      </c>
      <c r="F1542" s="20" t="s">
        <v>16</v>
      </c>
      <c r="G1542" s="1" t="s">
        <v>135</v>
      </c>
      <c r="H1542" s="2">
        <v>0.1</v>
      </c>
      <c r="I1542" s="8">
        <v>1</v>
      </c>
      <c r="J1542" s="29"/>
      <c r="K1542" s="1"/>
      <c r="L1542" s="20" t="s">
        <v>4709</v>
      </c>
      <c r="M1542" s="2">
        <v>0</v>
      </c>
      <c r="N1542" s="19">
        <f t="shared" si="49"/>
        <v>0</v>
      </c>
      <c r="O1542" s="19">
        <f t="shared" si="50"/>
        <v>0</v>
      </c>
      <c r="P1542" s="1" t="s">
        <v>12</v>
      </c>
    </row>
    <row r="1543" spans="1:16" x14ac:dyDescent="0.25">
      <c r="A1543" s="31" t="s">
        <v>160</v>
      </c>
      <c r="B1543" s="31" t="s">
        <v>3477</v>
      </c>
      <c r="C1543" s="31" t="s">
        <v>3478</v>
      </c>
      <c r="D1543" s="31" t="s">
        <v>3479</v>
      </c>
      <c r="E1543" s="31" t="s">
        <v>28</v>
      </c>
      <c r="F1543" s="20" t="s">
        <v>16</v>
      </c>
      <c r="G1543" s="1" t="s">
        <v>17</v>
      </c>
      <c r="H1543" s="2">
        <v>1.1000000000000001</v>
      </c>
      <c r="I1543" s="8">
        <v>5</v>
      </c>
      <c r="J1543" s="34" t="s">
        <v>4536</v>
      </c>
      <c r="K1543" s="1">
        <v>530.62</v>
      </c>
      <c r="L1543" s="31"/>
      <c r="M1543" s="2"/>
      <c r="N1543" s="2">
        <f t="shared" si="49"/>
        <v>530.62</v>
      </c>
      <c r="O1543" s="2">
        <f t="shared" si="50"/>
        <v>4.7376785714285718</v>
      </c>
      <c r="P1543" s="1" t="s">
        <v>153</v>
      </c>
    </row>
    <row r="1544" spans="1:16" x14ac:dyDescent="0.25">
      <c r="A1544" s="33"/>
      <c r="B1544" s="33"/>
      <c r="C1544" s="33"/>
      <c r="D1544" s="33"/>
      <c r="E1544" s="33"/>
      <c r="F1544" s="20" t="s">
        <v>16</v>
      </c>
      <c r="G1544" s="1" t="s">
        <v>14</v>
      </c>
      <c r="H1544" s="2">
        <v>0</v>
      </c>
      <c r="I1544" s="8">
        <v>1</v>
      </c>
      <c r="J1544" s="35"/>
      <c r="K1544" s="1"/>
      <c r="L1544" s="33"/>
      <c r="M1544" s="2"/>
      <c r="N1544" s="19">
        <f t="shared" si="49"/>
        <v>0</v>
      </c>
      <c r="O1544" s="19">
        <f t="shared" si="50"/>
        <v>0</v>
      </c>
      <c r="P1544" s="1" t="s">
        <v>24</v>
      </c>
    </row>
    <row r="1545" spans="1:16" x14ac:dyDescent="0.25">
      <c r="A1545" s="31" t="s">
        <v>160</v>
      </c>
      <c r="B1545" s="31" t="s">
        <v>3480</v>
      </c>
      <c r="C1545" s="31" t="s">
        <v>3481</v>
      </c>
      <c r="D1545" s="31" t="s">
        <v>3482</v>
      </c>
      <c r="E1545" s="31" t="s">
        <v>28</v>
      </c>
      <c r="F1545" s="20" t="s">
        <v>16</v>
      </c>
      <c r="G1545" s="1" t="s">
        <v>17</v>
      </c>
      <c r="H1545" s="2">
        <v>1.1000000000000001</v>
      </c>
      <c r="I1545" s="8">
        <v>1</v>
      </c>
      <c r="J1545" s="34" t="s">
        <v>4536</v>
      </c>
      <c r="K1545" s="1">
        <v>530.62</v>
      </c>
      <c r="L1545" s="31"/>
      <c r="M1545" s="2"/>
      <c r="N1545" s="2">
        <f t="shared" si="49"/>
        <v>530.62</v>
      </c>
      <c r="O1545" s="2">
        <f t="shared" si="50"/>
        <v>4.7376785714285718</v>
      </c>
      <c r="P1545" s="1" t="s">
        <v>44</v>
      </c>
    </row>
    <row r="1546" spans="1:16" x14ac:dyDescent="0.25">
      <c r="A1546" s="33"/>
      <c r="B1546" s="33"/>
      <c r="C1546" s="33"/>
      <c r="D1546" s="33"/>
      <c r="E1546" s="33"/>
      <c r="F1546" s="20" t="s">
        <v>16</v>
      </c>
      <c r="G1546" s="1" t="s">
        <v>14</v>
      </c>
      <c r="H1546" s="2">
        <v>0</v>
      </c>
      <c r="I1546" s="8">
        <v>1</v>
      </c>
      <c r="J1546" s="35"/>
      <c r="K1546" s="1"/>
      <c r="L1546" s="33"/>
      <c r="M1546" s="2"/>
      <c r="N1546" s="19">
        <f t="shared" si="49"/>
        <v>0</v>
      </c>
      <c r="O1546" s="19">
        <f t="shared" si="50"/>
        <v>0</v>
      </c>
      <c r="P1546" s="1" t="s">
        <v>24</v>
      </c>
    </row>
    <row r="1547" spans="1:16" x14ac:dyDescent="0.25">
      <c r="A1547" s="31" t="s">
        <v>160</v>
      </c>
      <c r="B1547" s="31" t="s">
        <v>3483</v>
      </c>
      <c r="C1547" s="31" t="s">
        <v>3484</v>
      </c>
      <c r="D1547" s="31" t="s">
        <v>3485</v>
      </c>
      <c r="E1547" s="31" t="s">
        <v>28</v>
      </c>
      <c r="F1547" s="20" t="s">
        <v>16</v>
      </c>
      <c r="G1547" s="1" t="s">
        <v>17</v>
      </c>
      <c r="H1547" s="2">
        <v>1.1000000000000001</v>
      </c>
      <c r="I1547" s="8">
        <v>4</v>
      </c>
      <c r="J1547" s="34" t="s">
        <v>4536</v>
      </c>
      <c r="K1547" s="1">
        <v>530.62</v>
      </c>
      <c r="L1547" s="31"/>
      <c r="M1547" s="2"/>
      <c r="N1547" s="2">
        <f t="shared" si="49"/>
        <v>530.62</v>
      </c>
      <c r="O1547" s="2">
        <f t="shared" si="50"/>
        <v>4.7376785714285718</v>
      </c>
      <c r="P1547" s="1" t="s">
        <v>118</v>
      </c>
    </row>
    <row r="1548" spans="1:16" x14ac:dyDescent="0.25">
      <c r="A1548" s="33"/>
      <c r="B1548" s="33"/>
      <c r="C1548" s="33"/>
      <c r="D1548" s="33"/>
      <c r="E1548" s="33"/>
      <c r="F1548" s="20" t="s">
        <v>16</v>
      </c>
      <c r="G1548" s="1" t="s">
        <v>14</v>
      </c>
      <c r="H1548" s="2">
        <v>0</v>
      </c>
      <c r="I1548" s="8">
        <v>1</v>
      </c>
      <c r="J1548" s="35"/>
      <c r="K1548" s="1"/>
      <c r="L1548" s="33"/>
      <c r="M1548" s="2"/>
      <c r="N1548" s="19">
        <f t="shared" si="49"/>
        <v>0</v>
      </c>
      <c r="O1548" s="19">
        <f t="shared" si="50"/>
        <v>0</v>
      </c>
      <c r="P1548" s="1" t="s">
        <v>12</v>
      </c>
    </row>
    <row r="1549" spans="1:16" x14ac:dyDescent="0.25">
      <c r="A1549" s="31" t="s">
        <v>160</v>
      </c>
      <c r="B1549" s="31" t="s">
        <v>3486</v>
      </c>
      <c r="C1549" s="31" t="s">
        <v>3487</v>
      </c>
      <c r="D1549" s="31" t="s">
        <v>3488</v>
      </c>
      <c r="E1549" s="31" t="s">
        <v>28</v>
      </c>
      <c r="F1549" s="20" t="s">
        <v>16</v>
      </c>
      <c r="G1549" s="1" t="s">
        <v>17</v>
      </c>
      <c r="H1549" s="2">
        <v>1.1000000000000001</v>
      </c>
      <c r="I1549" s="8">
        <v>3</v>
      </c>
      <c r="J1549" s="34" t="s">
        <v>4536</v>
      </c>
      <c r="K1549" s="1">
        <v>530.62</v>
      </c>
      <c r="L1549" s="31"/>
      <c r="M1549" s="2"/>
      <c r="N1549" s="2">
        <f t="shared" si="49"/>
        <v>530.62</v>
      </c>
      <c r="O1549" s="2">
        <f t="shared" si="50"/>
        <v>4.7376785714285718</v>
      </c>
      <c r="P1549" s="1" t="s">
        <v>113</v>
      </c>
    </row>
    <row r="1550" spans="1:16" x14ac:dyDescent="0.25">
      <c r="A1550" s="33"/>
      <c r="B1550" s="33"/>
      <c r="C1550" s="33"/>
      <c r="D1550" s="33"/>
      <c r="E1550" s="33"/>
      <c r="F1550" s="20" t="s">
        <v>16</v>
      </c>
      <c r="G1550" s="1" t="s">
        <v>14</v>
      </c>
      <c r="H1550" s="2">
        <v>0</v>
      </c>
      <c r="I1550" s="8">
        <v>1</v>
      </c>
      <c r="J1550" s="35"/>
      <c r="K1550" s="1"/>
      <c r="L1550" s="33"/>
      <c r="M1550" s="2"/>
      <c r="N1550" s="19">
        <f t="shared" si="49"/>
        <v>0</v>
      </c>
      <c r="O1550" s="19">
        <f t="shared" si="50"/>
        <v>0</v>
      </c>
      <c r="P1550" s="1" t="s">
        <v>12</v>
      </c>
    </row>
    <row r="1551" spans="1:16" x14ac:dyDescent="0.25">
      <c r="A1551" s="20" t="s">
        <v>160</v>
      </c>
      <c r="B1551" s="20" t="s">
        <v>3489</v>
      </c>
      <c r="C1551" s="20" t="s">
        <v>3490</v>
      </c>
      <c r="D1551" s="20" t="s">
        <v>3491</v>
      </c>
      <c r="E1551" s="20" t="s">
        <v>28</v>
      </c>
      <c r="F1551" s="20" t="s">
        <v>16</v>
      </c>
      <c r="G1551" s="1" t="s">
        <v>17</v>
      </c>
      <c r="H1551" s="2">
        <v>1.1000000000000001</v>
      </c>
      <c r="I1551" s="8">
        <v>4</v>
      </c>
      <c r="J1551" s="29" t="s">
        <v>4536</v>
      </c>
      <c r="K1551" s="1">
        <v>530.62</v>
      </c>
      <c r="L1551" s="20"/>
      <c r="M1551" s="2"/>
      <c r="N1551" s="2">
        <f t="shared" si="49"/>
        <v>530.62</v>
      </c>
      <c r="O1551" s="2">
        <f t="shared" si="50"/>
        <v>4.7376785714285718</v>
      </c>
      <c r="P1551" s="1" t="s">
        <v>118</v>
      </c>
    </row>
    <row r="1552" spans="1:16" x14ac:dyDescent="0.25">
      <c r="A1552" s="20" t="s">
        <v>160</v>
      </c>
      <c r="B1552" s="20" t="s">
        <v>3492</v>
      </c>
      <c r="C1552" s="20" t="s">
        <v>3493</v>
      </c>
      <c r="D1552" s="20" t="s">
        <v>3494</v>
      </c>
      <c r="E1552" s="20" t="s">
        <v>15</v>
      </c>
      <c r="F1552" s="20" t="s">
        <v>16</v>
      </c>
      <c r="G1552" s="1" t="s">
        <v>17</v>
      </c>
      <c r="H1552" s="2">
        <v>1.1000000000000001</v>
      </c>
      <c r="I1552" s="8">
        <v>1</v>
      </c>
      <c r="J1552" s="29"/>
      <c r="K1552" s="1"/>
      <c r="L1552" s="20" t="s">
        <v>4710</v>
      </c>
      <c r="M1552" s="2">
        <v>51.155999999999999</v>
      </c>
      <c r="N1552" s="2">
        <f t="shared" si="49"/>
        <v>51.155999999999999</v>
      </c>
      <c r="O1552" s="2">
        <f t="shared" si="50"/>
        <v>0.45674999999999999</v>
      </c>
      <c r="P1552" s="1" t="s">
        <v>12</v>
      </c>
    </row>
    <row r="1553" spans="1:16" x14ac:dyDescent="0.25">
      <c r="A1553" s="20" t="s">
        <v>160</v>
      </c>
      <c r="B1553" s="20" t="s">
        <v>3495</v>
      </c>
      <c r="C1553" s="20" t="s">
        <v>3496</v>
      </c>
      <c r="D1553" s="20" t="s">
        <v>3497</v>
      </c>
      <c r="E1553" s="20" t="s">
        <v>28</v>
      </c>
      <c r="F1553" s="20" t="s">
        <v>16</v>
      </c>
      <c r="G1553" s="1" t="s">
        <v>17</v>
      </c>
      <c r="H1553" s="2">
        <v>1.1000000000000001</v>
      </c>
      <c r="I1553" s="8">
        <v>2</v>
      </c>
      <c r="J1553" s="29" t="s">
        <v>4536</v>
      </c>
      <c r="K1553" s="1">
        <v>530.62</v>
      </c>
      <c r="L1553" s="20"/>
      <c r="M1553" s="2"/>
      <c r="N1553" s="2">
        <f t="shared" si="49"/>
        <v>530.62</v>
      </c>
      <c r="O1553" s="2">
        <f t="shared" si="50"/>
        <v>4.7376785714285718</v>
      </c>
      <c r="P1553" s="1" t="s">
        <v>116</v>
      </c>
    </row>
    <row r="1554" spans="1:16" x14ac:dyDescent="0.25">
      <c r="A1554" s="31" t="s">
        <v>160</v>
      </c>
      <c r="B1554" s="31" t="s">
        <v>3498</v>
      </c>
      <c r="C1554" s="31" t="s">
        <v>3499</v>
      </c>
      <c r="D1554" s="31" t="s">
        <v>3500</v>
      </c>
      <c r="E1554" s="31" t="s">
        <v>28</v>
      </c>
      <c r="F1554" s="20" t="s">
        <v>16</v>
      </c>
      <c r="G1554" s="1" t="s">
        <v>17</v>
      </c>
      <c r="H1554" s="2">
        <v>1.1000000000000001</v>
      </c>
      <c r="I1554" s="8">
        <v>2</v>
      </c>
      <c r="J1554" s="34" t="s">
        <v>4536</v>
      </c>
      <c r="K1554" s="1">
        <v>530.62</v>
      </c>
      <c r="L1554" s="31"/>
      <c r="M1554" s="2"/>
      <c r="N1554" s="2">
        <f t="shared" si="49"/>
        <v>530.62</v>
      </c>
      <c r="O1554" s="2">
        <f t="shared" si="50"/>
        <v>4.7376785714285718</v>
      </c>
      <c r="P1554" s="1" t="s">
        <v>116</v>
      </c>
    </row>
    <row r="1555" spans="1:16" x14ac:dyDescent="0.25">
      <c r="A1555" s="33"/>
      <c r="B1555" s="33"/>
      <c r="C1555" s="33"/>
      <c r="D1555" s="33"/>
      <c r="E1555" s="33"/>
      <c r="F1555" s="20" t="s">
        <v>16</v>
      </c>
      <c r="G1555" s="1" t="s">
        <v>14</v>
      </c>
      <c r="H1555" s="2">
        <v>0</v>
      </c>
      <c r="I1555" s="8">
        <v>1</v>
      </c>
      <c r="J1555" s="35"/>
      <c r="K1555" s="1"/>
      <c r="L1555" s="33"/>
      <c r="M1555" s="2"/>
      <c r="N1555" s="19">
        <f t="shared" si="49"/>
        <v>0</v>
      </c>
      <c r="O1555" s="19">
        <f t="shared" si="50"/>
        <v>0</v>
      </c>
      <c r="P1555" s="1" t="s">
        <v>12</v>
      </c>
    </row>
    <row r="1556" spans="1:16" x14ac:dyDescent="0.25">
      <c r="A1556" s="31" t="s">
        <v>160</v>
      </c>
      <c r="B1556" s="31" t="s">
        <v>3501</v>
      </c>
      <c r="C1556" s="31" t="s">
        <v>3502</v>
      </c>
      <c r="D1556" s="31" t="s">
        <v>3503</v>
      </c>
      <c r="E1556" s="31" t="s">
        <v>28</v>
      </c>
      <c r="F1556" s="20" t="s">
        <v>16</v>
      </c>
      <c r="G1556" s="1" t="s">
        <v>17</v>
      </c>
      <c r="H1556" s="2">
        <v>1.1000000000000001</v>
      </c>
      <c r="I1556" s="8">
        <v>2</v>
      </c>
      <c r="J1556" s="34" t="s">
        <v>4536</v>
      </c>
      <c r="K1556" s="1">
        <v>530.62</v>
      </c>
      <c r="L1556" s="31"/>
      <c r="M1556" s="2"/>
      <c r="N1556" s="2">
        <f t="shared" si="49"/>
        <v>530.62</v>
      </c>
      <c r="O1556" s="2">
        <f t="shared" si="50"/>
        <v>4.7376785714285718</v>
      </c>
      <c r="P1556" s="1" t="s">
        <v>120</v>
      </c>
    </row>
    <row r="1557" spans="1:16" x14ac:dyDescent="0.25">
      <c r="A1557" s="33"/>
      <c r="B1557" s="33"/>
      <c r="C1557" s="33"/>
      <c r="D1557" s="33"/>
      <c r="E1557" s="33"/>
      <c r="F1557" s="20" t="s">
        <v>16</v>
      </c>
      <c r="G1557" s="1" t="s">
        <v>14</v>
      </c>
      <c r="H1557" s="2">
        <v>0</v>
      </c>
      <c r="I1557" s="8">
        <v>1</v>
      </c>
      <c r="J1557" s="35"/>
      <c r="K1557" s="1"/>
      <c r="L1557" s="33"/>
      <c r="M1557" s="2"/>
      <c r="N1557" s="19">
        <f t="shared" si="49"/>
        <v>0</v>
      </c>
      <c r="O1557" s="19">
        <f t="shared" si="50"/>
        <v>0</v>
      </c>
      <c r="P1557" s="1" t="s">
        <v>12</v>
      </c>
    </row>
    <row r="1558" spans="1:16" x14ac:dyDescent="0.25">
      <c r="A1558" s="31" t="s">
        <v>160</v>
      </c>
      <c r="B1558" s="31" t="s">
        <v>3504</v>
      </c>
      <c r="C1558" s="31" t="s">
        <v>3505</v>
      </c>
      <c r="D1558" s="31" t="s">
        <v>3506</v>
      </c>
      <c r="E1558" s="31" t="s">
        <v>28</v>
      </c>
      <c r="F1558" s="20" t="s">
        <v>16</v>
      </c>
      <c r="G1558" s="1" t="s">
        <v>17</v>
      </c>
      <c r="H1558" s="2">
        <v>1.1000000000000001</v>
      </c>
      <c r="I1558" s="8">
        <v>2</v>
      </c>
      <c r="J1558" s="34" t="s">
        <v>4536</v>
      </c>
      <c r="K1558" s="1">
        <v>530.62</v>
      </c>
      <c r="L1558" s="31"/>
      <c r="M1558" s="2"/>
      <c r="N1558" s="2">
        <f t="shared" si="49"/>
        <v>530.62</v>
      </c>
      <c r="O1558" s="2">
        <f t="shared" si="50"/>
        <v>4.7376785714285718</v>
      </c>
      <c r="P1558" s="1" t="s">
        <v>116</v>
      </c>
    </row>
    <row r="1559" spans="1:16" x14ac:dyDescent="0.25">
      <c r="A1559" s="33"/>
      <c r="B1559" s="33"/>
      <c r="C1559" s="33"/>
      <c r="D1559" s="33"/>
      <c r="E1559" s="33"/>
      <c r="F1559" s="20" t="s">
        <v>16</v>
      </c>
      <c r="G1559" s="1" t="s">
        <v>14</v>
      </c>
      <c r="H1559" s="2">
        <v>0</v>
      </c>
      <c r="I1559" s="8">
        <v>1</v>
      </c>
      <c r="J1559" s="35"/>
      <c r="K1559" s="1"/>
      <c r="L1559" s="33"/>
      <c r="M1559" s="2"/>
      <c r="N1559" s="19">
        <f t="shared" si="49"/>
        <v>0</v>
      </c>
      <c r="O1559" s="19">
        <f t="shared" si="50"/>
        <v>0</v>
      </c>
      <c r="P1559" s="1" t="s">
        <v>12</v>
      </c>
    </row>
    <row r="1560" spans="1:16" x14ac:dyDescent="0.25">
      <c r="A1560" s="31" t="s">
        <v>160</v>
      </c>
      <c r="B1560" s="31" t="s">
        <v>3510</v>
      </c>
      <c r="C1560" s="31" t="s">
        <v>3511</v>
      </c>
      <c r="D1560" s="31" t="s">
        <v>3512</v>
      </c>
      <c r="E1560" s="31" t="s">
        <v>20</v>
      </c>
      <c r="F1560" s="20" t="s">
        <v>16</v>
      </c>
      <c r="G1560" s="1" t="s">
        <v>17</v>
      </c>
      <c r="H1560" s="2">
        <v>1.1000000000000001</v>
      </c>
      <c r="I1560" s="8">
        <v>2</v>
      </c>
      <c r="J1560" s="34"/>
      <c r="K1560" s="1"/>
      <c r="L1560" s="31" t="s">
        <v>4536</v>
      </c>
      <c r="M1560" s="14"/>
      <c r="N1560" s="19">
        <f t="shared" si="49"/>
        <v>0</v>
      </c>
      <c r="O1560" s="19">
        <f t="shared" si="50"/>
        <v>0</v>
      </c>
      <c r="P1560" s="1" t="s">
        <v>116</v>
      </c>
    </row>
    <row r="1561" spans="1:16" x14ac:dyDescent="0.25">
      <c r="A1561" s="33"/>
      <c r="B1561" s="33"/>
      <c r="C1561" s="33"/>
      <c r="D1561" s="33"/>
      <c r="E1561" s="33"/>
      <c r="F1561" s="20" t="s">
        <v>16</v>
      </c>
      <c r="G1561" s="1" t="s">
        <v>14</v>
      </c>
      <c r="H1561" s="2">
        <v>0</v>
      </c>
      <c r="I1561" s="8">
        <v>1</v>
      </c>
      <c r="J1561" s="35"/>
      <c r="K1561" s="1"/>
      <c r="L1561" s="33"/>
      <c r="M1561" s="14"/>
      <c r="N1561" s="19">
        <f t="shared" si="49"/>
        <v>0</v>
      </c>
      <c r="O1561" s="19">
        <f t="shared" si="50"/>
        <v>0</v>
      </c>
      <c r="P1561" s="1" t="s">
        <v>12</v>
      </c>
    </row>
    <row r="1562" spans="1:16" x14ac:dyDescent="0.25">
      <c r="A1562" s="20" t="s">
        <v>160</v>
      </c>
      <c r="B1562" s="20" t="s">
        <v>3513</v>
      </c>
      <c r="C1562" s="20" t="s">
        <v>3514</v>
      </c>
      <c r="D1562" s="20" t="s">
        <v>3515</v>
      </c>
      <c r="E1562" s="20" t="s">
        <v>15</v>
      </c>
      <c r="F1562" s="20" t="s">
        <v>16</v>
      </c>
      <c r="G1562" s="1" t="s">
        <v>17</v>
      </c>
      <c r="H1562" s="2">
        <v>1.1000000000000001</v>
      </c>
      <c r="I1562" s="8">
        <v>1</v>
      </c>
      <c r="J1562" s="29"/>
      <c r="K1562" s="1"/>
      <c r="L1562" s="20" t="s">
        <v>4327</v>
      </c>
      <c r="M1562" s="2">
        <v>265.09199999999998</v>
      </c>
      <c r="N1562" s="2">
        <f t="shared" si="49"/>
        <v>265.09199999999998</v>
      </c>
      <c r="O1562" s="2">
        <f t="shared" si="50"/>
        <v>2.3668928571428571</v>
      </c>
      <c r="P1562" s="1" t="s">
        <v>44</v>
      </c>
    </row>
    <row r="1563" spans="1:16" x14ac:dyDescent="0.25">
      <c r="A1563" s="31" t="s">
        <v>160</v>
      </c>
      <c r="B1563" s="31" t="s">
        <v>3516</v>
      </c>
      <c r="C1563" s="31" t="s">
        <v>3517</v>
      </c>
      <c r="D1563" s="31" t="s">
        <v>3518</v>
      </c>
      <c r="E1563" s="31" t="s">
        <v>28</v>
      </c>
      <c r="F1563" s="20" t="s">
        <v>16</v>
      </c>
      <c r="G1563" s="1" t="s">
        <v>17</v>
      </c>
      <c r="H1563" s="2">
        <v>1.1000000000000001</v>
      </c>
      <c r="I1563" s="8">
        <v>3</v>
      </c>
      <c r="J1563" s="34" t="s">
        <v>4670</v>
      </c>
      <c r="K1563" s="1"/>
      <c r="L1563" s="31"/>
      <c r="M1563" s="2"/>
      <c r="N1563" s="19">
        <f t="shared" si="49"/>
        <v>0</v>
      </c>
      <c r="O1563" s="19">
        <f t="shared" si="50"/>
        <v>0</v>
      </c>
      <c r="P1563" s="1" t="s">
        <v>34</v>
      </c>
    </row>
    <row r="1564" spans="1:16" x14ac:dyDescent="0.25">
      <c r="A1564" s="33"/>
      <c r="B1564" s="33"/>
      <c r="C1564" s="33"/>
      <c r="D1564" s="33"/>
      <c r="E1564" s="33"/>
      <c r="F1564" s="20" t="s">
        <v>16</v>
      </c>
      <c r="G1564" s="1" t="s">
        <v>14</v>
      </c>
      <c r="H1564" s="2">
        <v>0</v>
      </c>
      <c r="I1564" s="8">
        <v>1</v>
      </c>
      <c r="J1564" s="35"/>
      <c r="K1564" s="1"/>
      <c r="L1564" s="33"/>
      <c r="M1564" s="2"/>
      <c r="N1564" s="19">
        <f t="shared" si="49"/>
        <v>0</v>
      </c>
      <c r="O1564" s="19">
        <f t="shared" si="50"/>
        <v>0</v>
      </c>
      <c r="P1564" s="1" t="s">
        <v>12</v>
      </c>
    </row>
    <row r="1565" spans="1:16" x14ac:dyDescent="0.25">
      <c r="A1565" s="31" t="s">
        <v>160</v>
      </c>
      <c r="B1565" s="31" t="s">
        <v>3519</v>
      </c>
      <c r="C1565" s="31" t="s">
        <v>3520</v>
      </c>
      <c r="D1565" s="31" t="s">
        <v>3521</v>
      </c>
      <c r="E1565" s="31" t="s">
        <v>28</v>
      </c>
      <c r="F1565" s="20" t="s">
        <v>16</v>
      </c>
      <c r="G1565" s="1" t="s">
        <v>17</v>
      </c>
      <c r="H1565" s="2">
        <v>1.1000000000000001</v>
      </c>
      <c r="I1565" s="8">
        <v>3</v>
      </c>
      <c r="J1565" s="34" t="s">
        <v>4536</v>
      </c>
      <c r="K1565" s="1">
        <v>880.64</v>
      </c>
      <c r="L1565" s="31"/>
      <c r="M1565" s="2"/>
      <c r="N1565" s="2">
        <f t="shared" si="49"/>
        <v>880.64</v>
      </c>
      <c r="O1565" s="2">
        <f t="shared" si="50"/>
        <v>7.862857142857143</v>
      </c>
      <c r="P1565" s="1" t="s">
        <v>34</v>
      </c>
    </row>
    <row r="1566" spans="1:16" x14ac:dyDescent="0.25">
      <c r="A1566" s="33"/>
      <c r="B1566" s="33"/>
      <c r="C1566" s="33"/>
      <c r="D1566" s="33"/>
      <c r="E1566" s="33"/>
      <c r="F1566" s="20" t="s">
        <v>16</v>
      </c>
      <c r="G1566" s="1" t="s">
        <v>14</v>
      </c>
      <c r="H1566" s="2">
        <v>0</v>
      </c>
      <c r="I1566" s="8">
        <v>1</v>
      </c>
      <c r="J1566" s="35"/>
      <c r="K1566" s="1"/>
      <c r="L1566" s="33"/>
      <c r="M1566" s="2"/>
      <c r="N1566" s="19">
        <f t="shared" si="49"/>
        <v>0</v>
      </c>
      <c r="O1566" s="19">
        <f t="shared" si="50"/>
        <v>0</v>
      </c>
      <c r="P1566" s="1" t="s">
        <v>24</v>
      </c>
    </row>
    <row r="1567" spans="1:16" x14ac:dyDescent="0.25">
      <c r="A1567" s="20" t="s">
        <v>160</v>
      </c>
      <c r="B1567" s="20" t="s">
        <v>3522</v>
      </c>
      <c r="C1567" s="20" t="s">
        <v>3523</v>
      </c>
      <c r="D1567" s="20" t="s">
        <v>3524</v>
      </c>
      <c r="E1567" s="20" t="s">
        <v>15</v>
      </c>
      <c r="F1567" s="20" t="s">
        <v>16</v>
      </c>
      <c r="G1567" s="1" t="s">
        <v>17</v>
      </c>
      <c r="H1567" s="2">
        <v>1.1000000000000001</v>
      </c>
      <c r="I1567" s="8">
        <v>1</v>
      </c>
      <c r="J1567" s="29"/>
      <c r="K1567" s="1"/>
      <c r="L1567" s="20" t="s">
        <v>4711</v>
      </c>
      <c r="M1567" s="2">
        <v>55.295999999999999</v>
      </c>
      <c r="N1567" s="2">
        <f t="shared" si="49"/>
        <v>55.295999999999999</v>
      </c>
      <c r="O1567" s="2">
        <f t="shared" si="50"/>
        <v>0.49371428571428572</v>
      </c>
      <c r="P1567" s="1" t="s">
        <v>12</v>
      </c>
    </row>
    <row r="1568" spans="1:16" x14ac:dyDescent="0.25">
      <c r="A1568" s="31" t="s">
        <v>160</v>
      </c>
      <c r="B1568" s="31" t="s">
        <v>3525</v>
      </c>
      <c r="C1568" s="31" t="s">
        <v>3526</v>
      </c>
      <c r="D1568" s="31" t="s">
        <v>3527</v>
      </c>
      <c r="E1568" s="31" t="s">
        <v>28</v>
      </c>
      <c r="F1568" s="20" t="s">
        <v>16</v>
      </c>
      <c r="G1568" s="1" t="s">
        <v>17</v>
      </c>
      <c r="H1568" s="2">
        <v>1.1000000000000001</v>
      </c>
      <c r="I1568" s="8">
        <v>1</v>
      </c>
      <c r="J1568" s="34" t="s">
        <v>4696</v>
      </c>
      <c r="K1568" s="1"/>
      <c r="L1568" s="20" t="s">
        <v>4240</v>
      </c>
      <c r="M1568" s="2">
        <v>1.5</v>
      </c>
      <c r="N1568" s="2">
        <f t="shared" si="49"/>
        <v>1.5</v>
      </c>
      <c r="O1568" s="2">
        <f t="shared" si="50"/>
        <v>1.3392857142857142E-2</v>
      </c>
      <c r="P1568" s="1" t="s">
        <v>24</v>
      </c>
    </row>
    <row r="1569" spans="1:16" x14ac:dyDescent="0.25">
      <c r="A1569" s="33"/>
      <c r="B1569" s="33"/>
      <c r="C1569" s="33"/>
      <c r="D1569" s="33"/>
      <c r="E1569" s="33"/>
      <c r="F1569" s="20" t="s">
        <v>16</v>
      </c>
      <c r="G1569" s="1" t="s">
        <v>14</v>
      </c>
      <c r="H1569" s="2">
        <v>0</v>
      </c>
      <c r="I1569" s="8">
        <v>1</v>
      </c>
      <c r="J1569" s="35"/>
      <c r="K1569" s="1"/>
      <c r="L1569" s="20"/>
      <c r="M1569" s="2"/>
      <c r="N1569" s="19">
        <f t="shared" si="49"/>
        <v>0</v>
      </c>
      <c r="O1569" s="19">
        <f t="shared" si="50"/>
        <v>0</v>
      </c>
      <c r="P1569" s="1" t="s">
        <v>24</v>
      </c>
    </row>
    <row r="1570" spans="1:16" x14ac:dyDescent="0.25">
      <c r="A1570" s="20" t="s">
        <v>160</v>
      </c>
      <c r="B1570" s="20" t="s">
        <v>3528</v>
      </c>
      <c r="C1570" s="20" t="s">
        <v>3529</v>
      </c>
      <c r="D1570" s="20" t="s">
        <v>3530</v>
      </c>
      <c r="E1570" s="20" t="s">
        <v>15</v>
      </c>
      <c r="F1570" s="20" t="s">
        <v>16</v>
      </c>
      <c r="G1570" s="1" t="s">
        <v>17</v>
      </c>
      <c r="H1570" s="2">
        <v>1.1000000000000001</v>
      </c>
      <c r="I1570" s="8">
        <v>4</v>
      </c>
      <c r="J1570" s="29"/>
      <c r="K1570" s="1"/>
      <c r="L1570" s="20" t="s">
        <v>4712</v>
      </c>
      <c r="M1570" s="2">
        <v>265.09199999999998</v>
      </c>
      <c r="N1570" s="2">
        <f t="shared" si="49"/>
        <v>265.09199999999998</v>
      </c>
      <c r="O1570" s="2">
        <f t="shared" si="50"/>
        <v>2.3668928571428571</v>
      </c>
      <c r="P1570" s="1" t="s">
        <v>92</v>
      </c>
    </row>
    <row r="1571" spans="1:16" x14ac:dyDescent="0.25">
      <c r="A1571" s="31" t="s">
        <v>160</v>
      </c>
      <c r="B1571" s="31" t="s">
        <v>3531</v>
      </c>
      <c r="C1571" s="31" t="s">
        <v>3532</v>
      </c>
      <c r="D1571" s="31" t="s">
        <v>3533</v>
      </c>
      <c r="E1571" s="31" t="s">
        <v>43</v>
      </c>
      <c r="F1571" s="20" t="s">
        <v>16</v>
      </c>
      <c r="G1571" s="1" t="s">
        <v>17</v>
      </c>
      <c r="H1571" s="2">
        <v>1.1000000000000001</v>
      </c>
      <c r="I1571" s="8">
        <v>7</v>
      </c>
      <c r="J1571" s="34" t="s">
        <v>4356</v>
      </c>
      <c r="K1571" s="1">
        <v>1033.68</v>
      </c>
      <c r="L1571" s="20" t="s">
        <v>4157</v>
      </c>
      <c r="M1571" s="2">
        <v>37.055999999999997</v>
      </c>
      <c r="N1571" s="2">
        <f t="shared" si="49"/>
        <v>1070.7360000000001</v>
      </c>
      <c r="O1571" s="2">
        <f t="shared" si="50"/>
        <v>9.5601428571428588</v>
      </c>
      <c r="P1571" s="1" t="s">
        <v>166</v>
      </c>
    </row>
    <row r="1572" spans="1:16" x14ac:dyDescent="0.25">
      <c r="A1572" s="33"/>
      <c r="B1572" s="33"/>
      <c r="C1572" s="33"/>
      <c r="D1572" s="33"/>
      <c r="E1572" s="33"/>
      <c r="F1572" s="20" t="s">
        <v>16</v>
      </c>
      <c r="G1572" s="1" t="s">
        <v>135</v>
      </c>
      <c r="H1572" s="2">
        <v>0.1</v>
      </c>
      <c r="I1572" s="8">
        <v>1</v>
      </c>
      <c r="J1572" s="35"/>
      <c r="K1572" s="1"/>
      <c r="L1572" s="20" t="s">
        <v>4241</v>
      </c>
      <c r="M1572" s="2">
        <v>91.98</v>
      </c>
      <c r="N1572" s="2">
        <f t="shared" si="49"/>
        <v>91.98</v>
      </c>
      <c r="O1572" s="2">
        <f t="shared" si="50"/>
        <v>0.82125000000000004</v>
      </c>
      <c r="P1572" s="1" t="s">
        <v>12</v>
      </c>
    </row>
    <row r="1573" spans="1:16" x14ac:dyDescent="0.25">
      <c r="A1573" s="20" t="s">
        <v>160</v>
      </c>
      <c r="B1573" s="20" t="s">
        <v>3534</v>
      </c>
      <c r="C1573" s="20" t="s">
        <v>3535</v>
      </c>
      <c r="D1573" s="20" t="s">
        <v>3536</v>
      </c>
      <c r="E1573" s="20" t="s">
        <v>15</v>
      </c>
      <c r="F1573" s="20" t="s">
        <v>16</v>
      </c>
      <c r="G1573" s="1" t="s">
        <v>17</v>
      </c>
      <c r="H1573" s="2">
        <v>1.1000000000000001</v>
      </c>
      <c r="I1573" s="8">
        <v>1</v>
      </c>
      <c r="J1573" s="29"/>
      <c r="K1573" s="1"/>
      <c r="L1573" s="20" t="s">
        <v>4327</v>
      </c>
      <c r="M1573" s="2">
        <v>265.09199999999998</v>
      </c>
      <c r="N1573" s="2">
        <f t="shared" si="49"/>
        <v>265.09199999999998</v>
      </c>
      <c r="O1573" s="2">
        <f t="shared" si="50"/>
        <v>2.3668928571428571</v>
      </c>
      <c r="P1573" s="1" t="s">
        <v>44</v>
      </c>
    </row>
    <row r="1574" spans="1:16" x14ac:dyDescent="0.25">
      <c r="A1574" s="31" t="s">
        <v>160</v>
      </c>
      <c r="B1574" s="31" t="s">
        <v>3540</v>
      </c>
      <c r="C1574" s="31" t="s">
        <v>3541</v>
      </c>
      <c r="D1574" s="31" t="s">
        <v>3542</v>
      </c>
      <c r="E1574" s="31" t="s">
        <v>28</v>
      </c>
      <c r="F1574" s="20" t="s">
        <v>16</v>
      </c>
      <c r="G1574" s="1" t="s">
        <v>17</v>
      </c>
      <c r="H1574" s="2">
        <v>1.1000000000000001</v>
      </c>
      <c r="I1574" s="8">
        <v>3</v>
      </c>
      <c r="J1574" s="34" t="s">
        <v>4676</v>
      </c>
      <c r="K1574" s="1">
        <v>227.84</v>
      </c>
      <c r="L1574" s="31"/>
      <c r="M1574" s="2"/>
      <c r="N1574" s="2">
        <f t="shared" si="49"/>
        <v>227.84</v>
      </c>
      <c r="O1574" s="2">
        <f t="shared" si="50"/>
        <v>2.0342857142857143</v>
      </c>
      <c r="P1574" s="1" t="s">
        <v>60</v>
      </c>
    </row>
    <row r="1575" spans="1:16" x14ac:dyDescent="0.25">
      <c r="A1575" s="33"/>
      <c r="B1575" s="33"/>
      <c r="C1575" s="33"/>
      <c r="D1575" s="33"/>
      <c r="E1575" s="33"/>
      <c r="F1575" s="20" t="s">
        <v>16</v>
      </c>
      <c r="G1575" s="1" t="s">
        <v>14</v>
      </c>
      <c r="H1575" s="2">
        <v>0</v>
      </c>
      <c r="I1575" s="8">
        <v>1</v>
      </c>
      <c r="J1575" s="35"/>
      <c r="K1575" s="1"/>
      <c r="L1575" s="33"/>
      <c r="M1575" s="2"/>
      <c r="N1575" s="19">
        <f t="shared" si="49"/>
        <v>0</v>
      </c>
      <c r="O1575" s="19">
        <f t="shared" si="50"/>
        <v>0</v>
      </c>
      <c r="P1575" s="1" t="s">
        <v>24</v>
      </c>
    </row>
    <row r="1576" spans="1:16" x14ac:dyDescent="0.25">
      <c r="A1576" s="20" t="s">
        <v>160</v>
      </c>
      <c r="B1576" s="20" t="s">
        <v>3543</v>
      </c>
      <c r="C1576" s="20" t="s">
        <v>3544</v>
      </c>
      <c r="D1576" s="20" t="s">
        <v>3545</v>
      </c>
      <c r="E1576" s="20" t="s">
        <v>15</v>
      </c>
      <c r="F1576" s="20" t="s">
        <v>16</v>
      </c>
      <c r="G1576" s="1" t="s">
        <v>17</v>
      </c>
      <c r="H1576" s="2">
        <v>1.1000000000000001</v>
      </c>
      <c r="I1576" s="8">
        <v>3</v>
      </c>
      <c r="J1576" s="29"/>
      <c r="K1576" s="1"/>
      <c r="L1576" s="20" t="s">
        <v>4714</v>
      </c>
      <c r="M1576" s="2">
        <v>78</v>
      </c>
      <c r="N1576" s="2">
        <f t="shared" si="49"/>
        <v>78</v>
      </c>
      <c r="O1576" s="2">
        <f t="shared" si="50"/>
        <v>0.6964285714285714</v>
      </c>
      <c r="P1576" s="1" t="s">
        <v>77</v>
      </c>
    </row>
    <row r="1577" spans="1:16" x14ac:dyDescent="0.25">
      <c r="A1577" s="20" t="s">
        <v>160</v>
      </c>
      <c r="B1577" s="20" t="s">
        <v>3546</v>
      </c>
      <c r="C1577" s="20" t="s">
        <v>3547</v>
      </c>
      <c r="D1577" s="20" t="s">
        <v>3548</v>
      </c>
      <c r="E1577" s="20" t="s">
        <v>15</v>
      </c>
      <c r="F1577" s="20" t="s">
        <v>16</v>
      </c>
      <c r="G1577" s="1" t="s">
        <v>17</v>
      </c>
      <c r="H1577" s="2">
        <v>1.1000000000000001</v>
      </c>
      <c r="I1577" s="8">
        <v>1</v>
      </c>
      <c r="J1577" s="29"/>
      <c r="K1577" s="1"/>
      <c r="L1577" s="20" t="s">
        <v>4715</v>
      </c>
      <c r="M1577" s="2">
        <v>96</v>
      </c>
      <c r="N1577" s="2">
        <f t="shared" si="49"/>
        <v>96</v>
      </c>
      <c r="O1577" s="2">
        <f t="shared" si="50"/>
        <v>0.8571428571428571</v>
      </c>
      <c r="P1577" s="1" t="s">
        <v>79</v>
      </c>
    </row>
    <row r="1578" spans="1:16" x14ac:dyDescent="0.25">
      <c r="A1578" s="31" t="s">
        <v>160</v>
      </c>
      <c r="B1578" s="31" t="s">
        <v>3549</v>
      </c>
      <c r="C1578" s="31" t="s">
        <v>3550</v>
      </c>
      <c r="D1578" s="31" t="s">
        <v>3551</v>
      </c>
      <c r="E1578" s="31" t="s">
        <v>43</v>
      </c>
      <c r="F1578" s="20" t="s">
        <v>16</v>
      </c>
      <c r="G1578" s="1" t="s">
        <v>17</v>
      </c>
      <c r="H1578" s="2">
        <v>1.1000000000000001</v>
      </c>
      <c r="I1578" s="8">
        <v>3</v>
      </c>
      <c r="J1578" s="34" t="s">
        <v>4533</v>
      </c>
      <c r="K1578" s="1">
        <v>547.52</v>
      </c>
      <c r="L1578" s="31"/>
      <c r="M1578" s="2"/>
      <c r="N1578" s="2">
        <f t="shared" si="49"/>
        <v>547.52</v>
      </c>
      <c r="O1578" s="2">
        <f t="shared" si="50"/>
        <v>4.8885714285714288</v>
      </c>
      <c r="P1578" s="1" t="s">
        <v>119</v>
      </c>
    </row>
    <row r="1579" spans="1:16" x14ac:dyDescent="0.25">
      <c r="A1579" s="33"/>
      <c r="B1579" s="33"/>
      <c r="C1579" s="33"/>
      <c r="D1579" s="33"/>
      <c r="E1579" s="33"/>
      <c r="F1579" s="20" t="s">
        <v>16</v>
      </c>
      <c r="G1579" s="1" t="s">
        <v>14</v>
      </c>
      <c r="H1579" s="2">
        <v>0</v>
      </c>
      <c r="I1579" s="8">
        <v>1</v>
      </c>
      <c r="J1579" s="35"/>
      <c r="K1579" s="1"/>
      <c r="L1579" s="33"/>
      <c r="M1579" s="2"/>
      <c r="N1579" s="19">
        <f t="shared" si="49"/>
        <v>0</v>
      </c>
      <c r="O1579" s="19">
        <f t="shared" si="50"/>
        <v>0</v>
      </c>
      <c r="P1579" s="1" t="s">
        <v>24</v>
      </c>
    </row>
    <row r="1580" spans="1:16" x14ac:dyDescent="0.25">
      <c r="A1580" s="31" t="s">
        <v>160</v>
      </c>
      <c r="B1580" s="31" t="s">
        <v>3552</v>
      </c>
      <c r="C1580" s="31" t="s">
        <v>3553</v>
      </c>
      <c r="D1580" s="31" t="s">
        <v>3554</v>
      </c>
      <c r="E1580" s="31" t="s">
        <v>20</v>
      </c>
      <c r="F1580" s="20" t="s">
        <v>130</v>
      </c>
      <c r="G1580" s="1" t="s">
        <v>11</v>
      </c>
      <c r="H1580" s="2">
        <v>10</v>
      </c>
      <c r="I1580" s="8">
        <v>0</v>
      </c>
      <c r="J1580" s="34"/>
      <c r="K1580" s="1"/>
      <c r="L1580" s="31" t="s">
        <v>4716</v>
      </c>
      <c r="M1580" s="2">
        <v>0</v>
      </c>
      <c r="N1580" s="19">
        <f t="shared" si="49"/>
        <v>0</v>
      </c>
      <c r="O1580" s="19">
        <f t="shared" si="50"/>
        <v>0</v>
      </c>
      <c r="P1580" s="1" t="s">
        <v>10</v>
      </c>
    </row>
    <row r="1581" spans="1:16" x14ac:dyDescent="0.25">
      <c r="A1581" s="32"/>
      <c r="B1581" s="32"/>
      <c r="C1581" s="32"/>
      <c r="D1581" s="32"/>
      <c r="E1581" s="32"/>
      <c r="F1581" s="20" t="s">
        <v>130</v>
      </c>
      <c r="G1581" s="1" t="s">
        <v>105</v>
      </c>
      <c r="H1581" s="2">
        <v>8</v>
      </c>
      <c r="I1581" s="8">
        <v>0</v>
      </c>
      <c r="J1581" s="36"/>
      <c r="K1581" s="1"/>
      <c r="L1581" s="32"/>
      <c r="M1581" s="2">
        <v>0</v>
      </c>
      <c r="N1581" s="19">
        <f t="shared" ref="N1581:N1644" si="51">K1581+M1581</f>
        <v>0</v>
      </c>
      <c r="O1581" s="19">
        <f t="shared" ref="O1581:O1644" si="52">N1581/112</f>
        <v>0</v>
      </c>
      <c r="P1581" s="1" t="s">
        <v>10</v>
      </c>
    </row>
    <row r="1582" spans="1:16" x14ac:dyDescent="0.25">
      <c r="A1582" s="33"/>
      <c r="B1582" s="33"/>
      <c r="C1582" s="33"/>
      <c r="D1582" s="33"/>
      <c r="E1582" s="33"/>
      <c r="F1582" s="20" t="s">
        <v>16</v>
      </c>
      <c r="G1582" s="1" t="s">
        <v>17</v>
      </c>
      <c r="H1582" s="2">
        <v>1.1000000000000001</v>
      </c>
      <c r="I1582" s="8">
        <v>2</v>
      </c>
      <c r="J1582" s="35"/>
      <c r="K1582" s="1"/>
      <c r="L1582" s="33"/>
      <c r="M1582" s="2">
        <v>0</v>
      </c>
      <c r="N1582" s="19">
        <f t="shared" si="51"/>
        <v>0</v>
      </c>
      <c r="O1582" s="19">
        <f t="shared" si="52"/>
        <v>0</v>
      </c>
      <c r="P1582" s="1" t="s">
        <v>19</v>
      </c>
    </row>
    <row r="1583" spans="1:16" x14ac:dyDescent="0.25">
      <c r="A1583" s="20" t="s">
        <v>160</v>
      </c>
      <c r="B1583" s="20" t="s">
        <v>3555</v>
      </c>
      <c r="C1583" s="20" t="s">
        <v>3556</v>
      </c>
      <c r="D1583" s="20" t="s">
        <v>3557</v>
      </c>
      <c r="E1583" s="20" t="s">
        <v>15</v>
      </c>
      <c r="F1583" s="20" t="s">
        <v>16</v>
      </c>
      <c r="G1583" s="1" t="s">
        <v>17</v>
      </c>
      <c r="H1583" s="2">
        <v>1.1000000000000001</v>
      </c>
      <c r="I1583" s="8">
        <v>1</v>
      </c>
      <c r="J1583" s="29"/>
      <c r="K1583" s="1"/>
      <c r="L1583" s="20" t="s">
        <v>4717</v>
      </c>
      <c r="M1583" s="2">
        <v>7.298</v>
      </c>
      <c r="N1583" s="2">
        <f t="shared" si="51"/>
        <v>7.298</v>
      </c>
      <c r="O1583" s="2">
        <f t="shared" si="52"/>
        <v>6.516071428571428E-2</v>
      </c>
      <c r="P1583" s="1" t="s">
        <v>12</v>
      </c>
    </row>
    <row r="1584" spans="1:16" x14ac:dyDescent="0.25">
      <c r="A1584" s="20" t="s">
        <v>160</v>
      </c>
      <c r="B1584" s="20" t="s">
        <v>3558</v>
      </c>
      <c r="C1584" s="20" t="s">
        <v>3559</v>
      </c>
      <c r="D1584" s="20" t="s">
        <v>3560</v>
      </c>
      <c r="E1584" s="20" t="s">
        <v>15</v>
      </c>
      <c r="F1584" s="20" t="s">
        <v>16</v>
      </c>
      <c r="G1584" s="1" t="s">
        <v>105</v>
      </c>
      <c r="H1584" s="2">
        <v>8</v>
      </c>
      <c r="I1584" s="8">
        <v>0</v>
      </c>
      <c r="J1584" s="29"/>
      <c r="K1584" s="1"/>
      <c r="L1584" s="20" t="s">
        <v>4718</v>
      </c>
      <c r="M1584" s="2">
        <v>118.5</v>
      </c>
      <c r="N1584" s="2">
        <f t="shared" si="51"/>
        <v>118.5</v>
      </c>
      <c r="O1584" s="2">
        <f t="shared" si="52"/>
        <v>1.0580357142857142</v>
      </c>
      <c r="P1584" s="1" t="s">
        <v>10</v>
      </c>
    </row>
    <row r="1585" spans="1:16" x14ac:dyDescent="0.25">
      <c r="A1585" s="20" t="s">
        <v>160</v>
      </c>
      <c r="B1585" s="20" t="s">
        <v>3561</v>
      </c>
      <c r="C1585" s="20" t="s">
        <v>3562</v>
      </c>
      <c r="D1585" s="20" t="s">
        <v>3563</v>
      </c>
      <c r="E1585" s="20" t="s">
        <v>15</v>
      </c>
      <c r="F1585" s="20" t="s">
        <v>16</v>
      </c>
      <c r="G1585" s="1" t="s">
        <v>105</v>
      </c>
      <c r="H1585" s="2">
        <v>8</v>
      </c>
      <c r="I1585" s="8">
        <v>5</v>
      </c>
      <c r="J1585" s="29"/>
      <c r="K1585" s="1"/>
      <c r="L1585" s="20" t="s">
        <v>4412</v>
      </c>
      <c r="M1585" s="2">
        <v>118.5</v>
      </c>
      <c r="N1585" s="2">
        <f t="shared" si="51"/>
        <v>118.5</v>
      </c>
      <c r="O1585" s="2">
        <f t="shared" si="52"/>
        <v>1.0580357142857142</v>
      </c>
      <c r="P1585" s="1" t="s">
        <v>78</v>
      </c>
    </row>
    <row r="1586" spans="1:16" x14ac:dyDescent="0.25">
      <c r="A1586" s="20" t="s">
        <v>160</v>
      </c>
      <c r="B1586" s="20" t="s">
        <v>3564</v>
      </c>
      <c r="C1586" s="20" t="s">
        <v>3565</v>
      </c>
      <c r="D1586" s="20" t="s">
        <v>3566</v>
      </c>
      <c r="E1586" s="20" t="s">
        <v>15</v>
      </c>
      <c r="F1586" s="20" t="s">
        <v>16</v>
      </c>
      <c r="G1586" s="1" t="s">
        <v>17</v>
      </c>
      <c r="H1586" s="2">
        <v>1.1000000000000001</v>
      </c>
      <c r="I1586" s="8">
        <v>1</v>
      </c>
      <c r="J1586" s="29"/>
      <c r="K1586" s="1"/>
      <c r="L1586" s="20" t="s">
        <v>4719</v>
      </c>
      <c r="M1586" s="2">
        <v>6</v>
      </c>
      <c r="N1586" s="2">
        <f t="shared" si="51"/>
        <v>6</v>
      </c>
      <c r="O1586" s="2">
        <f t="shared" si="52"/>
        <v>5.3571428571428568E-2</v>
      </c>
      <c r="P1586" s="1" t="s">
        <v>12</v>
      </c>
    </row>
    <row r="1587" spans="1:16" x14ac:dyDescent="0.25">
      <c r="A1587" s="20" t="s">
        <v>160</v>
      </c>
      <c r="B1587" s="20" t="s">
        <v>3567</v>
      </c>
      <c r="C1587" s="20" t="s">
        <v>3568</v>
      </c>
      <c r="D1587" s="20" t="s">
        <v>3569</v>
      </c>
      <c r="E1587" s="20" t="s">
        <v>15</v>
      </c>
      <c r="F1587" s="20" t="s">
        <v>16</v>
      </c>
      <c r="G1587" s="1" t="s">
        <v>17</v>
      </c>
      <c r="H1587" s="2">
        <v>1.1000000000000001</v>
      </c>
      <c r="I1587" s="8">
        <v>3</v>
      </c>
      <c r="J1587" s="29"/>
      <c r="K1587" s="1"/>
      <c r="L1587" s="20" t="s">
        <v>4720</v>
      </c>
      <c r="M1587" s="2">
        <v>271.5</v>
      </c>
      <c r="N1587" s="2">
        <f t="shared" si="51"/>
        <v>271.5</v>
      </c>
      <c r="O1587" s="2">
        <f t="shared" si="52"/>
        <v>2.4241071428571428</v>
      </c>
      <c r="P1587" s="1" t="s">
        <v>77</v>
      </c>
    </row>
    <row r="1588" spans="1:16" x14ac:dyDescent="0.25">
      <c r="A1588" s="20" t="s">
        <v>160</v>
      </c>
      <c r="B1588" s="20" t="s">
        <v>3570</v>
      </c>
      <c r="C1588" s="20" t="s">
        <v>3571</v>
      </c>
      <c r="D1588" s="20" t="s">
        <v>3572</v>
      </c>
      <c r="E1588" s="20" t="s">
        <v>15</v>
      </c>
      <c r="F1588" s="20" t="s">
        <v>16</v>
      </c>
      <c r="G1588" s="1" t="s">
        <v>17</v>
      </c>
      <c r="H1588" s="2">
        <v>1.1000000000000001</v>
      </c>
      <c r="I1588" s="8">
        <v>2</v>
      </c>
      <c r="J1588" s="29"/>
      <c r="K1588" s="1"/>
      <c r="L1588" s="20" t="s">
        <v>4721</v>
      </c>
      <c r="M1588" s="2">
        <v>9</v>
      </c>
      <c r="N1588" s="2">
        <f t="shared" si="51"/>
        <v>9</v>
      </c>
      <c r="O1588" s="2">
        <f t="shared" si="52"/>
        <v>8.0357142857142863E-2</v>
      </c>
      <c r="P1588" s="1" t="s">
        <v>22</v>
      </c>
    </row>
    <row r="1589" spans="1:16" x14ac:dyDescent="0.25">
      <c r="A1589" s="20" t="s">
        <v>160</v>
      </c>
      <c r="B1589" s="20" t="s">
        <v>3573</v>
      </c>
      <c r="C1589" s="20" t="s">
        <v>3574</v>
      </c>
      <c r="D1589" s="20" t="s">
        <v>3575</v>
      </c>
      <c r="E1589" s="20" t="s">
        <v>15</v>
      </c>
      <c r="F1589" s="20" t="s">
        <v>16</v>
      </c>
      <c r="G1589" s="1" t="s">
        <v>17</v>
      </c>
      <c r="H1589" s="2">
        <v>1.1000000000000001</v>
      </c>
      <c r="I1589" s="8">
        <v>1</v>
      </c>
      <c r="J1589" s="29"/>
      <c r="K1589" s="1"/>
      <c r="L1589" s="20" t="s">
        <v>4722</v>
      </c>
      <c r="M1589" s="2">
        <v>27</v>
      </c>
      <c r="N1589" s="2">
        <f t="shared" si="51"/>
        <v>27</v>
      </c>
      <c r="O1589" s="2">
        <f t="shared" si="52"/>
        <v>0.24107142857142858</v>
      </c>
      <c r="P1589" s="1" t="s">
        <v>12</v>
      </c>
    </row>
    <row r="1590" spans="1:16" x14ac:dyDescent="0.25">
      <c r="A1590" s="20" t="s">
        <v>160</v>
      </c>
      <c r="B1590" s="20" t="s">
        <v>3576</v>
      </c>
      <c r="C1590" s="20" t="s">
        <v>3577</v>
      </c>
      <c r="D1590" s="20" t="s">
        <v>3578</v>
      </c>
      <c r="E1590" s="20" t="s">
        <v>28</v>
      </c>
      <c r="F1590" s="20" t="s">
        <v>16</v>
      </c>
      <c r="G1590" s="1" t="s">
        <v>17</v>
      </c>
      <c r="H1590" s="2">
        <v>1.1000000000000001</v>
      </c>
      <c r="I1590" s="8">
        <v>2</v>
      </c>
      <c r="J1590" s="29" t="s">
        <v>4667</v>
      </c>
      <c r="K1590" s="1">
        <v>279.48</v>
      </c>
      <c r="L1590" s="20"/>
      <c r="M1590" s="2"/>
      <c r="N1590" s="2">
        <f t="shared" si="51"/>
        <v>279.48</v>
      </c>
      <c r="O1590" s="2">
        <f t="shared" si="52"/>
        <v>2.4953571428571428</v>
      </c>
      <c r="P1590" s="1" t="s">
        <v>55</v>
      </c>
    </row>
    <row r="1591" spans="1:16" x14ac:dyDescent="0.25">
      <c r="A1591" s="31" t="s">
        <v>160</v>
      </c>
      <c r="B1591" s="31" t="s">
        <v>3579</v>
      </c>
      <c r="C1591" s="31" t="s">
        <v>3580</v>
      </c>
      <c r="D1591" s="31" t="s">
        <v>3581</v>
      </c>
      <c r="E1591" s="31" t="s">
        <v>28</v>
      </c>
      <c r="F1591" s="20" t="s">
        <v>16</v>
      </c>
      <c r="G1591" s="1" t="s">
        <v>17</v>
      </c>
      <c r="H1591" s="2">
        <v>1.1000000000000001</v>
      </c>
      <c r="I1591" s="8">
        <v>3</v>
      </c>
      <c r="J1591" s="34" t="s">
        <v>4667</v>
      </c>
      <c r="K1591" s="1">
        <v>279.48</v>
      </c>
      <c r="L1591" s="31"/>
      <c r="M1591" s="2"/>
      <c r="N1591" s="2">
        <f t="shared" si="51"/>
        <v>279.48</v>
      </c>
      <c r="O1591" s="2">
        <f t="shared" si="52"/>
        <v>2.4953571428571428</v>
      </c>
      <c r="P1591" s="1" t="s">
        <v>119</v>
      </c>
    </row>
    <row r="1592" spans="1:16" x14ac:dyDescent="0.25">
      <c r="A1592" s="33"/>
      <c r="B1592" s="33"/>
      <c r="C1592" s="33"/>
      <c r="D1592" s="33"/>
      <c r="E1592" s="33"/>
      <c r="F1592" s="20" t="s">
        <v>16</v>
      </c>
      <c r="G1592" s="1" t="s">
        <v>14</v>
      </c>
      <c r="H1592" s="2">
        <v>0</v>
      </c>
      <c r="I1592" s="8">
        <v>1</v>
      </c>
      <c r="J1592" s="35"/>
      <c r="K1592" s="1"/>
      <c r="L1592" s="33"/>
      <c r="M1592" s="2"/>
      <c r="N1592" s="19">
        <f t="shared" si="51"/>
        <v>0</v>
      </c>
      <c r="O1592" s="19">
        <f t="shared" si="52"/>
        <v>0</v>
      </c>
      <c r="P1592" s="1" t="s">
        <v>12</v>
      </c>
    </row>
    <row r="1593" spans="1:16" x14ac:dyDescent="0.25">
      <c r="A1593" s="20" t="s">
        <v>160</v>
      </c>
      <c r="B1593" s="20" t="s">
        <v>3582</v>
      </c>
      <c r="C1593" s="20" t="s">
        <v>3583</v>
      </c>
      <c r="D1593" s="20" t="s">
        <v>3584</v>
      </c>
      <c r="E1593" s="20" t="s">
        <v>28</v>
      </c>
      <c r="F1593" s="20" t="s">
        <v>16</v>
      </c>
      <c r="G1593" s="1" t="s">
        <v>17</v>
      </c>
      <c r="H1593" s="2">
        <v>1.1000000000000001</v>
      </c>
      <c r="I1593" s="8">
        <v>3</v>
      </c>
      <c r="J1593" s="29" t="s">
        <v>4667</v>
      </c>
      <c r="K1593" s="1">
        <v>279.48</v>
      </c>
      <c r="L1593" s="20"/>
      <c r="M1593" s="2"/>
      <c r="N1593" s="2">
        <f t="shared" si="51"/>
        <v>279.48</v>
      </c>
      <c r="O1593" s="2">
        <f t="shared" si="52"/>
        <v>2.4953571428571428</v>
      </c>
      <c r="P1593" s="1" t="s">
        <v>2432</v>
      </c>
    </row>
    <row r="1594" spans="1:16" x14ac:dyDescent="0.25">
      <c r="A1594" s="20" t="s">
        <v>160</v>
      </c>
      <c r="B1594" s="20" t="s">
        <v>3585</v>
      </c>
      <c r="C1594" s="20" t="s">
        <v>3586</v>
      </c>
      <c r="D1594" s="20" t="s">
        <v>3587</v>
      </c>
      <c r="E1594" s="20" t="s">
        <v>15</v>
      </c>
      <c r="F1594" s="20" t="s">
        <v>16</v>
      </c>
      <c r="G1594" s="1" t="s">
        <v>17</v>
      </c>
      <c r="H1594" s="2">
        <v>1.1000000000000001</v>
      </c>
      <c r="I1594" s="8">
        <v>1</v>
      </c>
      <c r="J1594" s="29"/>
      <c r="K1594" s="1"/>
      <c r="L1594" s="20" t="s">
        <v>4468</v>
      </c>
      <c r="M1594" s="2">
        <v>8.7959999999999994</v>
      </c>
      <c r="N1594" s="2">
        <f t="shared" si="51"/>
        <v>8.7959999999999994</v>
      </c>
      <c r="O1594" s="2">
        <f t="shared" si="52"/>
        <v>7.8535714285714278E-2</v>
      </c>
      <c r="P1594" s="1" t="s">
        <v>12</v>
      </c>
    </row>
    <row r="1595" spans="1:16" x14ac:dyDescent="0.25">
      <c r="A1595" s="31" t="s">
        <v>160</v>
      </c>
      <c r="B1595" s="31" t="s">
        <v>3588</v>
      </c>
      <c r="C1595" s="31" t="s">
        <v>3589</v>
      </c>
      <c r="D1595" s="31" t="s">
        <v>3590</v>
      </c>
      <c r="E1595" s="31" t="s">
        <v>28</v>
      </c>
      <c r="F1595" s="20" t="s">
        <v>16</v>
      </c>
      <c r="G1595" s="1" t="s">
        <v>17</v>
      </c>
      <c r="H1595" s="2">
        <v>1.1000000000000001</v>
      </c>
      <c r="I1595" s="8">
        <v>2</v>
      </c>
      <c r="J1595" s="34" t="s">
        <v>4676</v>
      </c>
      <c r="K1595" s="1">
        <v>506.88</v>
      </c>
      <c r="L1595" s="31"/>
      <c r="M1595" s="2"/>
      <c r="N1595" s="2">
        <f t="shared" si="51"/>
        <v>506.88</v>
      </c>
      <c r="O1595" s="2">
        <f t="shared" si="52"/>
        <v>4.5257142857142858</v>
      </c>
      <c r="P1595" s="1" t="s">
        <v>116</v>
      </c>
    </row>
    <row r="1596" spans="1:16" x14ac:dyDescent="0.25">
      <c r="A1596" s="33"/>
      <c r="B1596" s="33"/>
      <c r="C1596" s="33"/>
      <c r="D1596" s="33"/>
      <c r="E1596" s="33"/>
      <c r="F1596" s="20" t="s">
        <v>16</v>
      </c>
      <c r="G1596" s="1" t="s">
        <v>14</v>
      </c>
      <c r="H1596" s="2">
        <v>0</v>
      </c>
      <c r="I1596" s="8">
        <v>1</v>
      </c>
      <c r="J1596" s="35"/>
      <c r="K1596" s="1"/>
      <c r="L1596" s="33"/>
      <c r="M1596" s="2"/>
      <c r="N1596" s="19">
        <f t="shared" si="51"/>
        <v>0</v>
      </c>
      <c r="O1596" s="19">
        <f t="shared" si="52"/>
        <v>0</v>
      </c>
      <c r="P1596" s="1" t="s">
        <v>24</v>
      </c>
    </row>
    <row r="1597" spans="1:16" x14ac:dyDescent="0.25">
      <c r="A1597" s="20" t="s">
        <v>160</v>
      </c>
      <c r="B1597" s="20" t="s">
        <v>3591</v>
      </c>
      <c r="C1597" s="20" t="s">
        <v>3592</v>
      </c>
      <c r="D1597" s="20" t="s">
        <v>3593</v>
      </c>
      <c r="E1597" s="20" t="s">
        <v>20</v>
      </c>
      <c r="F1597" s="20" t="s">
        <v>16</v>
      </c>
      <c r="G1597" s="1" t="s">
        <v>17</v>
      </c>
      <c r="H1597" s="2">
        <v>1.1000000000000001</v>
      </c>
      <c r="I1597" s="8">
        <v>2</v>
      </c>
      <c r="J1597" s="29"/>
      <c r="K1597" s="1"/>
      <c r="L1597" s="20" t="s">
        <v>4723</v>
      </c>
      <c r="M1597" s="2">
        <v>30.396000000000001</v>
      </c>
      <c r="N1597" s="2">
        <f t="shared" si="51"/>
        <v>30.396000000000001</v>
      </c>
      <c r="O1597" s="2">
        <f t="shared" si="52"/>
        <v>0.27139285714285716</v>
      </c>
      <c r="P1597" s="1" t="s">
        <v>22</v>
      </c>
    </row>
    <row r="1598" spans="1:16" x14ac:dyDescent="0.25">
      <c r="A1598" s="31" t="s">
        <v>160</v>
      </c>
      <c r="B1598" s="31" t="s">
        <v>3594</v>
      </c>
      <c r="C1598" s="31" t="s">
        <v>3595</v>
      </c>
      <c r="D1598" s="31" t="s">
        <v>3596</v>
      </c>
      <c r="E1598" s="31" t="s">
        <v>28</v>
      </c>
      <c r="F1598" s="20" t="s">
        <v>16</v>
      </c>
      <c r="G1598" s="1" t="s">
        <v>17</v>
      </c>
      <c r="H1598" s="2">
        <v>1.1000000000000001</v>
      </c>
      <c r="I1598" s="8">
        <v>3</v>
      </c>
      <c r="J1598" s="34" t="s">
        <v>4489</v>
      </c>
      <c r="K1598" s="1">
        <v>217.86</v>
      </c>
      <c r="L1598" s="31"/>
      <c r="M1598" s="2"/>
      <c r="N1598" s="2">
        <f t="shared" si="51"/>
        <v>217.86</v>
      </c>
      <c r="O1598" s="2">
        <f t="shared" si="52"/>
        <v>1.9451785714285716</v>
      </c>
      <c r="P1598" s="1" t="s">
        <v>2481</v>
      </c>
    </row>
    <row r="1599" spans="1:16" x14ac:dyDescent="0.25">
      <c r="A1599" s="33"/>
      <c r="B1599" s="33"/>
      <c r="C1599" s="33"/>
      <c r="D1599" s="33"/>
      <c r="E1599" s="33"/>
      <c r="F1599" s="20" t="s">
        <v>16</v>
      </c>
      <c r="G1599" s="1" t="s">
        <v>14</v>
      </c>
      <c r="H1599" s="2">
        <v>0</v>
      </c>
      <c r="I1599" s="8">
        <v>0</v>
      </c>
      <c r="J1599" s="35"/>
      <c r="K1599" s="1"/>
      <c r="L1599" s="33"/>
      <c r="M1599" s="2"/>
      <c r="N1599" s="19">
        <f t="shared" si="51"/>
        <v>0</v>
      </c>
      <c r="O1599" s="19">
        <f t="shared" si="52"/>
        <v>0</v>
      </c>
      <c r="P1599" s="1" t="s">
        <v>10</v>
      </c>
    </row>
    <row r="1600" spans="1:16" x14ac:dyDescent="0.25">
      <c r="A1600" s="20" t="s">
        <v>160</v>
      </c>
      <c r="B1600" s="20" t="s">
        <v>3597</v>
      </c>
      <c r="C1600" s="20" t="s">
        <v>3598</v>
      </c>
      <c r="D1600" s="20" t="s">
        <v>3599</v>
      </c>
      <c r="E1600" s="20" t="s">
        <v>127</v>
      </c>
      <c r="F1600" s="20" t="s">
        <v>16</v>
      </c>
      <c r="G1600" s="1" t="s">
        <v>105</v>
      </c>
      <c r="H1600" s="2">
        <v>8</v>
      </c>
      <c r="I1600" s="8">
        <v>1</v>
      </c>
      <c r="J1600" s="29"/>
      <c r="K1600" s="1"/>
      <c r="L1600" s="20" t="s">
        <v>4413</v>
      </c>
      <c r="M1600" s="2">
        <v>77.52</v>
      </c>
      <c r="N1600" s="2">
        <f t="shared" si="51"/>
        <v>77.52</v>
      </c>
      <c r="O1600" s="2">
        <f t="shared" si="52"/>
        <v>0.69214285714285706</v>
      </c>
      <c r="P1600" s="1" t="s">
        <v>12</v>
      </c>
    </row>
    <row r="1601" spans="1:16" x14ac:dyDescent="0.25">
      <c r="A1601" s="31" t="s">
        <v>160</v>
      </c>
      <c r="B1601" s="31" t="s">
        <v>3600</v>
      </c>
      <c r="C1601" s="31" t="s">
        <v>3601</v>
      </c>
      <c r="D1601" s="31" t="s">
        <v>3602</v>
      </c>
      <c r="E1601" s="31" t="s">
        <v>28</v>
      </c>
      <c r="F1601" s="20" t="s">
        <v>16</v>
      </c>
      <c r="G1601" s="1" t="s">
        <v>17</v>
      </c>
      <c r="H1601" s="2">
        <v>1.1000000000000001</v>
      </c>
      <c r="I1601" s="8">
        <v>1</v>
      </c>
      <c r="J1601" s="34" t="s">
        <v>4489</v>
      </c>
      <c r="K1601" s="1">
        <v>217.86</v>
      </c>
      <c r="L1601" s="31"/>
      <c r="M1601" s="2"/>
      <c r="N1601" s="2">
        <f t="shared" si="51"/>
        <v>217.86</v>
      </c>
      <c r="O1601" s="2">
        <f t="shared" si="52"/>
        <v>1.9451785714285716</v>
      </c>
      <c r="P1601" s="1" t="s">
        <v>61</v>
      </c>
    </row>
    <row r="1602" spans="1:16" x14ac:dyDescent="0.25">
      <c r="A1602" s="33"/>
      <c r="B1602" s="33"/>
      <c r="C1602" s="33"/>
      <c r="D1602" s="33"/>
      <c r="E1602" s="33"/>
      <c r="F1602" s="20" t="s">
        <v>16</v>
      </c>
      <c r="G1602" s="1" t="s">
        <v>14</v>
      </c>
      <c r="H1602" s="2">
        <v>0</v>
      </c>
      <c r="I1602" s="8">
        <v>1</v>
      </c>
      <c r="J1602" s="35"/>
      <c r="K1602" s="1"/>
      <c r="L1602" s="33"/>
      <c r="M1602" s="2"/>
      <c r="N1602" s="19">
        <f t="shared" si="51"/>
        <v>0</v>
      </c>
      <c r="O1602" s="19">
        <f t="shared" si="52"/>
        <v>0</v>
      </c>
      <c r="P1602" s="1" t="s">
        <v>12</v>
      </c>
    </row>
    <row r="1603" spans="1:16" x14ac:dyDescent="0.25">
      <c r="A1603" s="20" t="s">
        <v>160</v>
      </c>
      <c r="B1603" s="20" t="s">
        <v>3603</v>
      </c>
      <c r="C1603" s="20" t="s">
        <v>3604</v>
      </c>
      <c r="D1603" s="20" t="s">
        <v>3605</v>
      </c>
      <c r="E1603" s="20" t="s">
        <v>28</v>
      </c>
      <c r="F1603" s="20" t="s">
        <v>16</v>
      </c>
      <c r="G1603" s="1" t="s">
        <v>17</v>
      </c>
      <c r="H1603" s="2">
        <v>1.1000000000000001</v>
      </c>
      <c r="I1603" s="8">
        <v>1</v>
      </c>
      <c r="J1603" s="29" t="s">
        <v>4489</v>
      </c>
      <c r="K1603" s="1">
        <v>217.86</v>
      </c>
      <c r="L1603" s="20"/>
      <c r="M1603" s="2"/>
      <c r="N1603" s="2">
        <f t="shared" si="51"/>
        <v>217.86</v>
      </c>
      <c r="O1603" s="2">
        <f t="shared" si="52"/>
        <v>1.9451785714285716</v>
      </c>
      <c r="P1603" s="1" t="s">
        <v>38</v>
      </c>
    </row>
    <row r="1604" spans="1:16" x14ac:dyDescent="0.25">
      <c r="A1604" s="20" t="s">
        <v>160</v>
      </c>
      <c r="B1604" s="20" t="s">
        <v>3606</v>
      </c>
      <c r="C1604" s="20" t="s">
        <v>3607</v>
      </c>
      <c r="D1604" s="20" t="s">
        <v>3608</v>
      </c>
      <c r="E1604" s="20" t="s">
        <v>20</v>
      </c>
      <c r="F1604" s="20" t="s">
        <v>16</v>
      </c>
      <c r="G1604" s="1" t="s">
        <v>17</v>
      </c>
      <c r="H1604" s="2">
        <v>1.1000000000000001</v>
      </c>
      <c r="I1604" s="8">
        <v>1</v>
      </c>
      <c r="J1604" s="29"/>
      <c r="K1604" s="1"/>
      <c r="L1604" s="20" t="s">
        <v>4724</v>
      </c>
      <c r="M1604" s="2">
        <v>81.42</v>
      </c>
      <c r="N1604" s="2">
        <f t="shared" si="51"/>
        <v>81.42</v>
      </c>
      <c r="O1604" s="2">
        <f t="shared" si="52"/>
        <v>0.72696428571428573</v>
      </c>
      <c r="P1604" s="1" t="s">
        <v>12</v>
      </c>
    </row>
    <row r="1605" spans="1:16" x14ac:dyDescent="0.25">
      <c r="A1605" s="31" t="s">
        <v>160</v>
      </c>
      <c r="B1605" s="31" t="s">
        <v>3609</v>
      </c>
      <c r="C1605" s="31" t="s">
        <v>3610</v>
      </c>
      <c r="D1605" s="31" t="s">
        <v>3611</v>
      </c>
      <c r="E1605" s="31" t="s">
        <v>43</v>
      </c>
      <c r="F1605" s="20" t="s">
        <v>16</v>
      </c>
      <c r="G1605" s="1" t="s">
        <v>17</v>
      </c>
      <c r="H1605" s="2">
        <v>1.1000000000000001</v>
      </c>
      <c r="I1605" s="8">
        <v>1</v>
      </c>
      <c r="J1605" s="34" t="s">
        <v>4489</v>
      </c>
      <c r="K1605" s="1">
        <v>300</v>
      </c>
      <c r="L1605" s="31"/>
      <c r="M1605" s="2"/>
      <c r="N1605" s="2">
        <f t="shared" si="51"/>
        <v>300</v>
      </c>
      <c r="O1605" s="2">
        <f t="shared" si="52"/>
        <v>2.6785714285714284</v>
      </c>
      <c r="P1605" s="1" t="s">
        <v>99</v>
      </c>
    </row>
    <row r="1606" spans="1:16" x14ac:dyDescent="0.25">
      <c r="A1606" s="33"/>
      <c r="B1606" s="33"/>
      <c r="C1606" s="33"/>
      <c r="D1606" s="33"/>
      <c r="E1606" s="33"/>
      <c r="F1606" s="20" t="s">
        <v>16</v>
      </c>
      <c r="G1606" s="1" t="s">
        <v>14</v>
      </c>
      <c r="H1606" s="2">
        <v>0</v>
      </c>
      <c r="I1606" s="8">
        <v>1</v>
      </c>
      <c r="J1606" s="35"/>
      <c r="K1606" s="1"/>
      <c r="L1606" s="33"/>
      <c r="M1606" s="2"/>
      <c r="N1606" s="19">
        <f t="shared" si="51"/>
        <v>0</v>
      </c>
      <c r="O1606" s="19">
        <f t="shared" si="52"/>
        <v>0</v>
      </c>
      <c r="P1606" s="1" t="s">
        <v>12</v>
      </c>
    </row>
    <row r="1607" spans="1:16" x14ac:dyDescent="0.25">
      <c r="A1607" s="31" t="s">
        <v>160</v>
      </c>
      <c r="B1607" s="31" t="s">
        <v>3612</v>
      </c>
      <c r="C1607" s="31" t="s">
        <v>3613</v>
      </c>
      <c r="D1607" s="31" t="s">
        <v>3614</v>
      </c>
      <c r="E1607" s="31" t="s">
        <v>43</v>
      </c>
      <c r="F1607" s="20" t="s">
        <v>16</v>
      </c>
      <c r="G1607" s="1" t="s">
        <v>17</v>
      </c>
      <c r="H1607" s="2">
        <v>1.1000000000000001</v>
      </c>
      <c r="I1607" s="8">
        <v>1</v>
      </c>
      <c r="J1607" s="34" t="s">
        <v>4489</v>
      </c>
      <c r="K1607" s="1">
        <v>300</v>
      </c>
      <c r="L1607" s="31"/>
      <c r="M1607" s="2"/>
      <c r="N1607" s="2">
        <f t="shared" si="51"/>
        <v>300</v>
      </c>
      <c r="O1607" s="2">
        <f t="shared" si="52"/>
        <v>2.6785714285714284</v>
      </c>
      <c r="P1607" s="1" t="s">
        <v>99</v>
      </c>
    </row>
    <row r="1608" spans="1:16" x14ac:dyDescent="0.25">
      <c r="A1608" s="33"/>
      <c r="B1608" s="33"/>
      <c r="C1608" s="33"/>
      <c r="D1608" s="33"/>
      <c r="E1608" s="33"/>
      <c r="F1608" s="20" t="s">
        <v>16</v>
      </c>
      <c r="G1608" s="1" t="s">
        <v>14</v>
      </c>
      <c r="H1608" s="2">
        <v>0</v>
      </c>
      <c r="I1608" s="8">
        <v>1</v>
      </c>
      <c r="J1608" s="35"/>
      <c r="K1608" s="1"/>
      <c r="L1608" s="33"/>
      <c r="M1608" s="2"/>
      <c r="N1608" s="19">
        <f t="shared" si="51"/>
        <v>0</v>
      </c>
      <c r="O1608" s="19">
        <f t="shared" si="52"/>
        <v>0</v>
      </c>
      <c r="P1608" s="1" t="s">
        <v>12</v>
      </c>
    </row>
    <row r="1609" spans="1:16" x14ac:dyDescent="0.25">
      <c r="A1609" s="31" t="s">
        <v>160</v>
      </c>
      <c r="B1609" s="31" t="s">
        <v>3615</v>
      </c>
      <c r="C1609" s="31" t="s">
        <v>3616</v>
      </c>
      <c r="D1609" s="31" t="s">
        <v>3617</v>
      </c>
      <c r="E1609" s="31" t="s">
        <v>43</v>
      </c>
      <c r="F1609" s="20" t="s">
        <v>16</v>
      </c>
      <c r="G1609" s="1" t="s">
        <v>17</v>
      </c>
      <c r="H1609" s="2">
        <v>1.1000000000000001</v>
      </c>
      <c r="I1609" s="8">
        <v>2</v>
      </c>
      <c r="J1609" s="34" t="s">
        <v>4489</v>
      </c>
      <c r="K1609" s="1">
        <v>300</v>
      </c>
      <c r="L1609" s="31"/>
      <c r="M1609" s="2"/>
      <c r="N1609" s="2">
        <f t="shared" si="51"/>
        <v>300</v>
      </c>
      <c r="O1609" s="2">
        <f t="shared" si="52"/>
        <v>2.6785714285714284</v>
      </c>
      <c r="P1609" s="1" t="s">
        <v>155</v>
      </c>
    </row>
    <row r="1610" spans="1:16" x14ac:dyDescent="0.25">
      <c r="A1610" s="33"/>
      <c r="B1610" s="33"/>
      <c r="C1610" s="33"/>
      <c r="D1610" s="33"/>
      <c r="E1610" s="33"/>
      <c r="F1610" s="20" t="s">
        <v>16</v>
      </c>
      <c r="G1610" s="1" t="s">
        <v>14</v>
      </c>
      <c r="H1610" s="2">
        <v>0</v>
      </c>
      <c r="I1610" s="8">
        <v>0</v>
      </c>
      <c r="J1610" s="35"/>
      <c r="K1610" s="1"/>
      <c r="L1610" s="33"/>
      <c r="M1610" s="2"/>
      <c r="N1610" s="19">
        <f t="shared" si="51"/>
        <v>0</v>
      </c>
      <c r="O1610" s="19">
        <f t="shared" si="52"/>
        <v>0</v>
      </c>
      <c r="P1610" s="1" t="s">
        <v>10</v>
      </c>
    </row>
    <row r="1611" spans="1:16" x14ac:dyDescent="0.25">
      <c r="A1611" s="20" t="s">
        <v>160</v>
      </c>
      <c r="B1611" s="20" t="s">
        <v>3618</v>
      </c>
      <c r="C1611" s="20" t="s">
        <v>3619</v>
      </c>
      <c r="D1611" s="20" t="s">
        <v>3620</v>
      </c>
      <c r="E1611" s="20" t="s">
        <v>28</v>
      </c>
      <c r="F1611" s="20" t="s">
        <v>16</v>
      </c>
      <c r="G1611" s="1" t="s">
        <v>17</v>
      </c>
      <c r="H1611" s="2">
        <v>1.1000000000000001</v>
      </c>
      <c r="I1611" s="8">
        <v>1</v>
      </c>
      <c r="J1611" s="29" t="s">
        <v>4489</v>
      </c>
      <c r="K1611" s="1">
        <v>217.86</v>
      </c>
      <c r="L1611" s="20"/>
      <c r="M1611" s="2"/>
      <c r="N1611" s="2">
        <f t="shared" si="51"/>
        <v>217.86</v>
      </c>
      <c r="O1611" s="2">
        <f t="shared" si="52"/>
        <v>1.9451785714285716</v>
      </c>
      <c r="P1611" s="1" t="s">
        <v>61</v>
      </c>
    </row>
    <row r="1612" spans="1:16" x14ac:dyDescent="0.25">
      <c r="A1612" s="31" t="s">
        <v>160</v>
      </c>
      <c r="B1612" s="31" t="s">
        <v>3621</v>
      </c>
      <c r="C1612" s="31" t="s">
        <v>3622</v>
      </c>
      <c r="D1612" s="31" t="s">
        <v>3623</v>
      </c>
      <c r="E1612" s="31" t="s">
        <v>28</v>
      </c>
      <c r="F1612" s="20" t="s">
        <v>16</v>
      </c>
      <c r="G1612" s="1" t="s">
        <v>17</v>
      </c>
      <c r="H1612" s="2">
        <v>1.1000000000000001</v>
      </c>
      <c r="I1612" s="8">
        <v>1</v>
      </c>
      <c r="J1612" s="34" t="s">
        <v>4489</v>
      </c>
      <c r="K1612" s="1">
        <v>300</v>
      </c>
      <c r="L1612" s="31"/>
      <c r="M1612" s="2"/>
      <c r="N1612" s="2">
        <f t="shared" si="51"/>
        <v>300</v>
      </c>
      <c r="O1612" s="2">
        <f t="shared" si="52"/>
        <v>2.6785714285714284</v>
      </c>
      <c r="P1612" s="1" t="s">
        <v>99</v>
      </c>
    </row>
    <row r="1613" spans="1:16" x14ac:dyDescent="0.25">
      <c r="A1613" s="33"/>
      <c r="B1613" s="33"/>
      <c r="C1613" s="33"/>
      <c r="D1613" s="33"/>
      <c r="E1613" s="33"/>
      <c r="F1613" s="20" t="s">
        <v>16</v>
      </c>
      <c r="G1613" s="1" t="s">
        <v>14</v>
      </c>
      <c r="H1613" s="2">
        <v>0</v>
      </c>
      <c r="I1613" s="8">
        <v>0</v>
      </c>
      <c r="J1613" s="35"/>
      <c r="K1613" s="1"/>
      <c r="L1613" s="33"/>
      <c r="M1613" s="2"/>
      <c r="N1613" s="19">
        <f t="shared" si="51"/>
        <v>0</v>
      </c>
      <c r="O1613" s="19">
        <f t="shared" si="52"/>
        <v>0</v>
      </c>
      <c r="P1613" s="1" t="s">
        <v>10</v>
      </c>
    </row>
    <row r="1614" spans="1:16" x14ac:dyDescent="0.25">
      <c r="A1614" s="20" t="s">
        <v>160</v>
      </c>
      <c r="B1614" s="20" t="s">
        <v>3624</v>
      </c>
      <c r="C1614" s="20" t="s">
        <v>3625</v>
      </c>
      <c r="D1614" s="20" t="s">
        <v>3626</v>
      </c>
      <c r="E1614" s="20" t="s">
        <v>28</v>
      </c>
      <c r="F1614" s="20" t="s">
        <v>16</v>
      </c>
      <c r="G1614" s="1" t="s">
        <v>17</v>
      </c>
      <c r="H1614" s="2">
        <v>1.1000000000000001</v>
      </c>
      <c r="I1614" s="8">
        <v>2</v>
      </c>
      <c r="J1614" s="29" t="s">
        <v>4489</v>
      </c>
      <c r="K1614" s="1">
        <v>217.86</v>
      </c>
      <c r="L1614" s="20"/>
      <c r="M1614" s="2"/>
      <c r="N1614" s="2">
        <f t="shared" si="51"/>
        <v>217.86</v>
      </c>
      <c r="O1614" s="2">
        <f t="shared" si="52"/>
        <v>1.9451785714285716</v>
      </c>
      <c r="P1614" s="1" t="s">
        <v>116</v>
      </c>
    </row>
    <row r="1615" spans="1:16" x14ac:dyDescent="0.25">
      <c r="A1615" s="20" t="s">
        <v>160</v>
      </c>
      <c r="B1615" s="20" t="s">
        <v>3627</v>
      </c>
      <c r="C1615" s="20" t="s">
        <v>3628</v>
      </c>
      <c r="D1615" s="20" t="s">
        <v>3629</v>
      </c>
      <c r="E1615" s="20" t="s">
        <v>28</v>
      </c>
      <c r="F1615" s="20" t="s">
        <v>16</v>
      </c>
      <c r="G1615" s="1" t="s">
        <v>17</v>
      </c>
      <c r="H1615" s="2">
        <v>1.1000000000000001</v>
      </c>
      <c r="I1615" s="8">
        <v>2</v>
      </c>
      <c r="J1615" s="29" t="s">
        <v>4489</v>
      </c>
      <c r="K1615" s="1">
        <v>300</v>
      </c>
      <c r="L1615" s="20"/>
      <c r="M1615" s="2"/>
      <c r="N1615" s="2">
        <f t="shared" si="51"/>
        <v>300</v>
      </c>
      <c r="O1615" s="2">
        <f t="shared" si="52"/>
        <v>2.6785714285714284</v>
      </c>
      <c r="P1615" s="1" t="s">
        <v>116</v>
      </c>
    </row>
    <row r="1616" spans="1:16" x14ac:dyDescent="0.25">
      <c r="A1616" s="31" t="s">
        <v>160</v>
      </c>
      <c r="B1616" s="31" t="s">
        <v>3630</v>
      </c>
      <c r="C1616" s="31" t="s">
        <v>3631</v>
      </c>
      <c r="D1616" s="31" t="s">
        <v>3632</v>
      </c>
      <c r="E1616" s="31" t="s">
        <v>43</v>
      </c>
      <c r="F1616" s="20" t="s">
        <v>130</v>
      </c>
      <c r="G1616" s="1" t="s">
        <v>14</v>
      </c>
      <c r="H1616" s="2">
        <v>0</v>
      </c>
      <c r="I1616" s="8">
        <v>0</v>
      </c>
      <c r="J1616" s="34" t="s">
        <v>4489</v>
      </c>
      <c r="K1616" s="1"/>
      <c r="L1616" s="31"/>
      <c r="M1616" s="2"/>
      <c r="N1616" s="19">
        <f t="shared" si="51"/>
        <v>0</v>
      </c>
      <c r="O1616" s="19">
        <f t="shared" si="52"/>
        <v>0</v>
      </c>
      <c r="P1616" s="1" t="s">
        <v>10</v>
      </c>
    </row>
    <row r="1617" spans="1:16" x14ac:dyDescent="0.25">
      <c r="A1617" s="32"/>
      <c r="B1617" s="32"/>
      <c r="C1617" s="32"/>
      <c r="D1617" s="32"/>
      <c r="E1617" s="32"/>
      <c r="F1617" s="20" t="s">
        <v>16</v>
      </c>
      <c r="G1617" s="1" t="s">
        <v>17</v>
      </c>
      <c r="H1617" s="2">
        <v>1.1000000000000001</v>
      </c>
      <c r="I1617" s="8">
        <v>2</v>
      </c>
      <c r="J1617" s="36"/>
      <c r="K1617" s="1">
        <v>300</v>
      </c>
      <c r="L1617" s="32"/>
      <c r="M1617" s="2"/>
      <c r="N1617" s="2">
        <f t="shared" si="51"/>
        <v>300</v>
      </c>
      <c r="O1617" s="2">
        <f t="shared" si="52"/>
        <v>2.6785714285714284</v>
      </c>
      <c r="P1617" s="1" t="s">
        <v>116</v>
      </c>
    </row>
    <row r="1618" spans="1:16" x14ac:dyDescent="0.25">
      <c r="A1618" s="33"/>
      <c r="B1618" s="33"/>
      <c r="C1618" s="33"/>
      <c r="D1618" s="33"/>
      <c r="E1618" s="33"/>
      <c r="F1618" s="20" t="s">
        <v>16</v>
      </c>
      <c r="G1618" s="1" t="s">
        <v>14</v>
      </c>
      <c r="H1618" s="2">
        <v>0</v>
      </c>
      <c r="I1618" s="8">
        <v>0</v>
      </c>
      <c r="J1618" s="35"/>
      <c r="K1618" s="1"/>
      <c r="L1618" s="33"/>
      <c r="M1618" s="2"/>
      <c r="N1618" s="19">
        <f t="shared" si="51"/>
        <v>0</v>
      </c>
      <c r="O1618" s="19">
        <f t="shared" si="52"/>
        <v>0</v>
      </c>
      <c r="P1618" s="1" t="s">
        <v>10</v>
      </c>
    </row>
    <row r="1619" spans="1:16" x14ac:dyDescent="0.25">
      <c r="A1619" s="31" t="s">
        <v>160</v>
      </c>
      <c r="B1619" s="31" t="s">
        <v>3633</v>
      </c>
      <c r="C1619" s="31" t="s">
        <v>3634</v>
      </c>
      <c r="D1619" s="31" t="s">
        <v>3635</v>
      </c>
      <c r="E1619" s="31" t="s">
        <v>28</v>
      </c>
      <c r="F1619" s="20" t="s">
        <v>16</v>
      </c>
      <c r="G1619" s="1" t="s">
        <v>17</v>
      </c>
      <c r="H1619" s="2">
        <v>1.1000000000000001</v>
      </c>
      <c r="I1619" s="8">
        <v>2</v>
      </c>
      <c r="J1619" s="34" t="s">
        <v>4489</v>
      </c>
      <c r="K1619" s="1">
        <v>300</v>
      </c>
      <c r="L1619" s="31"/>
      <c r="M1619" s="2"/>
      <c r="N1619" s="2">
        <f t="shared" si="51"/>
        <v>300</v>
      </c>
      <c r="O1619" s="2">
        <f t="shared" si="52"/>
        <v>2.6785714285714284</v>
      </c>
      <c r="P1619" s="1" t="s">
        <v>116</v>
      </c>
    </row>
    <row r="1620" spans="1:16" x14ac:dyDescent="0.25">
      <c r="A1620" s="33"/>
      <c r="B1620" s="33"/>
      <c r="C1620" s="33"/>
      <c r="D1620" s="33"/>
      <c r="E1620" s="33"/>
      <c r="F1620" s="20" t="s">
        <v>16</v>
      </c>
      <c r="G1620" s="1" t="s">
        <v>14</v>
      </c>
      <c r="H1620" s="2">
        <v>0</v>
      </c>
      <c r="I1620" s="8">
        <v>0</v>
      </c>
      <c r="J1620" s="35"/>
      <c r="K1620" s="1"/>
      <c r="L1620" s="33"/>
      <c r="M1620" s="2"/>
      <c r="N1620" s="19">
        <f t="shared" si="51"/>
        <v>0</v>
      </c>
      <c r="O1620" s="19">
        <f t="shared" si="52"/>
        <v>0</v>
      </c>
      <c r="P1620" s="1" t="s">
        <v>10</v>
      </c>
    </row>
    <row r="1621" spans="1:16" x14ac:dyDescent="0.25">
      <c r="A1621" s="31" t="s">
        <v>160</v>
      </c>
      <c r="B1621" s="31" t="s">
        <v>3636</v>
      </c>
      <c r="C1621" s="31" t="s">
        <v>3637</v>
      </c>
      <c r="D1621" s="31" t="s">
        <v>3638</v>
      </c>
      <c r="E1621" s="31" t="s">
        <v>28</v>
      </c>
      <c r="F1621" s="20" t="s">
        <v>16</v>
      </c>
      <c r="G1621" s="1" t="s">
        <v>17</v>
      </c>
      <c r="H1621" s="2">
        <v>1.1000000000000001</v>
      </c>
      <c r="I1621" s="8">
        <v>2</v>
      </c>
      <c r="J1621" s="34" t="s">
        <v>4489</v>
      </c>
      <c r="K1621" s="1">
        <v>300</v>
      </c>
      <c r="L1621" s="31"/>
      <c r="M1621" s="2"/>
      <c r="N1621" s="2">
        <f t="shared" si="51"/>
        <v>300</v>
      </c>
      <c r="O1621" s="2">
        <f t="shared" si="52"/>
        <v>2.6785714285714284</v>
      </c>
      <c r="P1621" s="1" t="s">
        <v>116</v>
      </c>
    </row>
    <row r="1622" spans="1:16" x14ac:dyDescent="0.25">
      <c r="A1622" s="33"/>
      <c r="B1622" s="33"/>
      <c r="C1622" s="33"/>
      <c r="D1622" s="33"/>
      <c r="E1622" s="33"/>
      <c r="F1622" s="20" t="s">
        <v>16</v>
      </c>
      <c r="G1622" s="1" t="s">
        <v>14</v>
      </c>
      <c r="H1622" s="2">
        <v>0</v>
      </c>
      <c r="I1622" s="8">
        <v>1</v>
      </c>
      <c r="J1622" s="35"/>
      <c r="K1622" s="1"/>
      <c r="L1622" s="33"/>
      <c r="M1622" s="2"/>
      <c r="N1622" s="19">
        <f t="shared" si="51"/>
        <v>0</v>
      </c>
      <c r="O1622" s="19">
        <f t="shared" si="52"/>
        <v>0</v>
      </c>
      <c r="P1622" s="1" t="s">
        <v>24</v>
      </c>
    </row>
    <row r="1623" spans="1:16" x14ac:dyDescent="0.25">
      <c r="A1623" s="31" t="s">
        <v>160</v>
      </c>
      <c r="B1623" s="31" t="s">
        <v>3639</v>
      </c>
      <c r="C1623" s="31" t="s">
        <v>3640</v>
      </c>
      <c r="D1623" s="31" t="s">
        <v>3641</v>
      </c>
      <c r="E1623" s="31" t="s">
        <v>28</v>
      </c>
      <c r="F1623" s="20" t="s">
        <v>16</v>
      </c>
      <c r="G1623" s="1" t="s">
        <v>17</v>
      </c>
      <c r="H1623" s="2">
        <v>1.1000000000000001</v>
      </c>
      <c r="I1623" s="8">
        <v>1</v>
      </c>
      <c r="J1623" s="34" t="s">
        <v>4489</v>
      </c>
      <c r="K1623" s="1">
        <v>300</v>
      </c>
      <c r="L1623" s="31"/>
      <c r="M1623" s="2"/>
      <c r="N1623" s="2">
        <f t="shared" si="51"/>
        <v>300</v>
      </c>
      <c r="O1623" s="2">
        <f t="shared" si="52"/>
        <v>2.6785714285714284</v>
      </c>
      <c r="P1623" s="1" t="s">
        <v>99</v>
      </c>
    </row>
    <row r="1624" spans="1:16" x14ac:dyDescent="0.25">
      <c r="A1624" s="33"/>
      <c r="B1624" s="33"/>
      <c r="C1624" s="33"/>
      <c r="D1624" s="33"/>
      <c r="E1624" s="33"/>
      <c r="F1624" s="20" t="s">
        <v>16</v>
      </c>
      <c r="G1624" s="1" t="s">
        <v>14</v>
      </c>
      <c r="H1624" s="2">
        <v>0</v>
      </c>
      <c r="I1624" s="8">
        <v>1</v>
      </c>
      <c r="J1624" s="35"/>
      <c r="K1624" s="1"/>
      <c r="L1624" s="33"/>
      <c r="M1624" s="2"/>
      <c r="N1624" s="19">
        <f t="shared" si="51"/>
        <v>0</v>
      </c>
      <c r="O1624" s="19">
        <f t="shared" si="52"/>
        <v>0</v>
      </c>
      <c r="P1624" s="1" t="s">
        <v>12</v>
      </c>
    </row>
    <row r="1625" spans="1:16" x14ac:dyDescent="0.25">
      <c r="A1625" s="20" t="s">
        <v>160</v>
      </c>
      <c r="B1625" s="20" t="s">
        <v>3642</v>
      </c>
      <c r="C1625" s="20" t="s">
        <v>3643</v>
      </c>
      <c r="D1625" s="20" t="s">
        <v>3644</v>
      </c>
      <c r="E1625" s="20" t="s">
        <v>28</v>
      </c>
      <c r="F1625" s="20" t="s">
        <v>16</v>
      </c>
      <c r="G1625" s="1" t="s">
        <v>17</v>
      </c>
      <c r="H1625" s="2">
        <v>1.1000000000000001</v>
      </c>
      <c r="I1625" s="8">
        <v>1</v>
      </c>
      <c r="J1625" s="29" t="s">
        <v>4489</v>
      </c>
      <c r="K1625" s="1">
        <v>217.86</v>
      </c>
      <c r="L1625" s="20"/>
      <c r="M1625" s="2"/>
      <c r="N1625" s="2">
        <f t="shared" si="51"/>
        <v>217.86</v>
      </c>
      <c r="O1625" s="2">
        <f t="shared" si="52"/>
        <v>1.9451785714285716</v>
      </c>
      <c r="P1625" s="1" t="s">
        <v>99</v>
      </c>
    </row>
    <row r="1626" spans="1:16" x14ac:dyDescent="0.25">
      <c r="A1626" s="31" t="s">
        <v>160</v>
      </c>
      <c r="B1626" s="31" t="s">
        <v>3645</v>
      </c>
      <c r="C1626" s="31" t="s">
        <v>3646</v>
      </c>
      <c r="D1626" s="31" t="s">
        <v>3647</v>
      </c>
      <c r="E1626" s="31" t="s">
        <v>28</v>
      </c>
      <c r="F1626" s="20" t="s">
        <v>16</v>
      </c>
      <c r="G1626" s="1" t="s">
        <v>17</v>
      </c>
      <c r="H1626" s="2">
        <v>1.1000000000000001</v>
      </c>
      <c r="I1626" s="8">
        <v>1</v>
      </c>
      <c r="J1626" s="34" t="s">
        <v>4489</v>
      </c>
      <c r="K1626" s="1">
        <v>300</v>
      </c>
      <c r="L1626" s="31"/>
      <c r="M1626" s="2"/>
      <c r="N1626" s="2">
        <f t="shared" si="51"/>
        <v>300</v>
      </c>
      <c r="O1626" s="2">
        <f t="shared" si="52"/>
        <v>2.6785714285714284</v>
      </c>
      <c r="P1626" s="1" t="s">
        <v>73</v>
      </c>
    </row>
    <row r="1627" spans="1:16" x14ac:dyDescent="0.25">
      <c r="A1627" s="33"/>
      <c r="B1627" s="33"/>
      <c r="C1627" s="33"/>
      <c r="D1627" s="33"/>
      <c r="E1627" s="33"/>
      <c r="F1627" s="20" t="s">
        <v>16</v>
      </c>
      <c r="G1627" s="1" t="s">
        <v>14</v>
      </c>
      <c r="H1627" s="2">
        <v>0</v>
      </c>
      <c r="I1627" s="8">
        <v>1</v>
      </c>
      <c r="J1627" s="35"/>
      <c r="K1627" s="1"/>
      <c r="L1627" s="33"/>
      <c r="M1627" s="2"/>
      <c r="N1627" s="19">
        <f t="shared" si="51"/>
        <v>0</v>
      </c>
      <c r="O1627" s="19">
        <f t="shared" si="52"/>
        <v>0</v>
      </c>
      <c r="P1627" s="1" t="s">
        <v>12</v>
      </c>
    </row>
    <row r="1628" spans="1:16" x14ac:dyDescent="0.25">
      <c r="A1628" s="20" t="s">
        <v>160</v>
      </c>
      <c r="B1628" s="20" t="s">
        <v>3648</v>
      </c>
      <c r="C1628" s="20" t="s">
        <v>3649</v>
      </c>
      <c r="D1628" s="20" t="s">
        <v>3650</v>
      </c>
      <c r="E1628" s="20" t="s">
        <v>15</v>
      </c>
      <c r="F1628" s="20" t="s">
        <v>16</v>
      </c>
      <c r="G1628" s="1" t="s">
        <v>98</v>
      </c>
      <c r="H1628" s="2">
        <v>0.66</v>
      </c>
      <c r="I1628" s="8">
        <v>1</v>
      </c>
      <c r="J1628" s="29"/>
      <c r="K1628" s="1"/>
      <c r="L1628" s="20" t="s">
        <v>4327</v>
      </c>
      <c r="M1628" s="2">
        <v>265.09199999999998</v>
      </c>
      <c r="N1628" s="2">
        <f t="shared" si="51"/>
        <v>265.09199999999998</v>
      </c>
      <c r="O1628" s="2">
        <f t="shared" si="52"/>
        <v>2.3668928571428571</v>
      </c>
      <c r="P1628" s="1" t="s">
        <v>44</v>
      </c>
    </row>
    <row r="1629" spans="1:16" x14ac:dyDescent="0.25">
      <c r="A1629" s="31" t="s">
        <v>160</v>
      </c>
      <c r="B1629" s="31" t="s">
        <v>3654</v>
      </c>
      <c r="C1629" s="31" t="s">
        <v>3655</v>
      </c>
      <c r="D1629" s="31" t="s">
        <v>3656</v>
      </c>
      <c r="E1629" s="31" t="s">
        <v>28</v>
      </c>
      <c r="F1629" s="20" t="s">
        <v>130</v>
      </c>
      <c r="G1629" s="1" t="s">
        <v>14</v>
      </c>
      <c r="H1629" s="2">
        <v>0</v>
      </c>
      <c r="I1629" s="8">
        <v>1</v>
      </c>
      <c r="J1629" s="34" t="s">
        <v>4489</v>
      </c>
      <c r="K1629" s="1"/>
      <c r="L1629" s="31"/>
      <c r="M1629" s="2"/>
      <c r="N1629" s="19">
        <f t="shared" si="51"/>
        <v>0</v>
      </c>
      <c r="O1629" s="19">
        <f t="shared" si="52"/>
        <v>0</v>
      </c>
      <c r="P1629" s="1" t="s">
        <v>12</v>
      </c>
    </row>
    <row r="1630" spans="1:16" x14ac:dyDescent="0.25">
      <c r="A1630" s="32"/>
      <c r="B1630" s="32"/>
      <c r="C1630" s="32"/>
      <c r="D1630" s="32"/>
      <c r="E1630" s="32"/>
      <c r="F1630" s="20" t="s">
        <v>16</v>
      </c>
      <c r="G1630" s="1" t="s">
        <v>17</v>
      </c>
      <c r="H1630" s="2">
        <v>1.1000000000000001</v>
      </c>
      <c r="I1630" s="8">
        <v>2</v>
      </c>
      <c r="J1630" s="36"/>
      <c r="K1630" s="1">
        <v>217.86</v>
      </c>
      <c r="L1630" s="32"/>
      <c r="M1630" s="2"/>
      <c r="N1630" s="2">
        <f t="shared" si="51"/>
        <v>217.86</v>
      </c>
      <c r="O1630" s="2">
        <f t="shared" si="52"/>
        <v>1.9451785714285716</v>
      </c>
      <c r="P1630" s="1" t="s">
        <v>117</v>
      </c>
    </row>
    <row r="1631" spans="1:16" x14ac:dyDescent="0.25">
      <c r="A1631" s="32"/>
      <c r="B1631" s="32"/>
      <c r="C1631" s="32"/>
      <c r="D1631" s="32"/>
      <c r="E1631" s="32"/>
      <c r="F1631" s="20" t="s">
        <v>16</v>
      </c>
      <c r="G1631" s="1" t="s">
        <v>14</v>
      </c>
      <c r="H1631" s="2">
        <v>0</v>
      </c>
      <c r="I1631" s="8">
        <v>1</v>
      </c>
      <c r="J1631" s="36"/>
      <c r="K1631" s="1"/>
      <c r="L1631" s="32"/>
      <c r="M1631" s="2"/>
      <c r="N1631" s="19">
        <f t="shared" si="51"/>
        <v>0</v>
      </c>
      <c r="O1631" s="19">
        <f t="shared" si="52"/>
        <v>0</v>
      </c>
      <c r="P1631" s="1" t="s">
        <v>12</v>
      </c>
    </row>
    <row r="1632" spans="1:16" x14ac:dyDescent="0.25">
      <c r="A1632" s="33"/>
      <c r="B1632" s="33"/>
      <c r="C1632" s="33"/>
      <c r="D1632" s="33"/>
      <c r="E1632" s="33"/>
      <c r="F1632" s="20" t="s">
        <v>16</v>
      </c>
      <c r="G1632" s="1" t="s">
        <v>135</v>
      </c>
      <c r="H1632" s="2">
        <v>0.1</v>
      </c>
      <c r="I1632" s="8">
        <v>1</v>
      </c>
      <c r="J1632" s="35"/>
      <c r="K1632" s="1"/>
      <c r="L1632" s="33"/>
      <c r="M1632" s="2"/>
      <c r="N1632" s="19">
        <f t="shared" si="51"/>
        <v>0</v>
      </c>
      <c r="O1632" s="19">
        <f t="shared" si="52"/>
        <v>0</v>
      </c>
      <c r="P1632" s="1" t="s">
        <v>12</v>
      </c>
    </row>
    <row r="1633" spans="1:16" x14ac:dyDescent="0.25">
      <c r="A1633" s="20" t="s">
        <v>160</v>
      </c>
      <c r="B1633" s="20" t="s">
        <v>3657</v>
      </c>
      <c r="C1633" s="20" t="s">
        <v>3658</v>
      </c>
      <c r="D1633" s="20" t="s">
        <v>3659</v>
      </c>
      <c r="E1633" s="20" t="s">
        <v>127</v>
      </c>
      <c r="F1633" s="20" t="s">
        <v>16</v>
      </c>
      <c r="G1633" s="1" t="s">
        <v>105</v>
      </c>
      <c r="H1633" s="2">
        <v>8</v>
      </c>
      <c r="I1633" s="8">
        <v>1</v>
      </c>
      <c r="J1633" s="29"/>
      <c r="K1633" s="1"/>
      <c r="L1633" s="20" t="s">
        <v>4414</v>
      </c>
      <c r="M1633" s="2">
        <v>57.756</v>
      </c>
      <c r="N1633" s="2">
        <f t="shared" si="51"/>
        <v>57.756</v>
      </c>
      <c r="O1633" s="2">
        <f t="shared" si="52"/>
        <v>0.51567857142857143</v>
      </c>
      <c r="P1633" s="1" t="s">
        <v>12</v>
      </c>
    </row>
    <row r="1634" spans="1:16" x14ac:dyDescent="0.25">
      <c r="A1634" s="20" t="s">
        <v>160</v>
      </c>
      <c r="B1634" s="20" t="s">
        <v>3660</v>
      </c>
      <c r="C1634" s="20" t="s">
        <v>3661</v>
      </c>
      <c r="D1634" s="20" t="s">
        <v>3662</v>
      </c>
      <c r="E1634" s="20" t="s">
        <v>28</v>
      </c>
      <c r="F1634" s="20" t="s">
        <v>16</v>
      </c>
      <c r="G1634" s="1" t="s">
        <v>14</v>
      </c>
      <c r="H1634" s="2">
        <v>0</v>
      </c>
      <c r="I1634" s="8">
        <v>1</v>
      </c>
      <c r="J1634" s="29" t="s">
        <v>4772</v>
      </c>
      <c r="K1634" s="1"/>
      <c r="L1634" s="20"/>
      <c r="M1634" s="2"/>
      <c r="N1634" s="19">
        <f t="shared" si="51"/>
        <v>0</v>
      </c>
      <c r="O1634" s="19">
        <f t="shared" si="52"/>
        <v>0</v>
      </c>
      <c r="P1634" s="1" t="s">
        <v>24</v>
      </c>
    </row>
    <row r="1635" spans="1:16" x14ac:dyDescent="0.25">
      <c r="A1635" s="20" t="s">
        <v>160</v>
      </c>
      <c r="B1635" s="20" t="s">
        <v>3666</v>
      </c>
      <c r="C1635" s="20" t="s">
        <v>3667</v>
      </c>
      <c r="D1635" s="20" t="s">
        <v>3668</v>
      </c>
      <c r="E1635" s="20" t="s">
        <v>28</v>
      </c>
      <c r="F1635" s="20" t="s">
        <v>16</v>
      </c>
      <c r="G1635" s="1" t="s">
        <v>14</v>
      </c>
      <c r="H1635" s="2">
        <v>0</v>
      </c>
      <c r="I1635" s="8">
        <v>1</v>
      </c>
      <c r="J1635" s="29" t="s">
        <v>4772</v>
      </c>
      <c r="K1635" s="1"/>
      <c r="L1635" s="20"/>
      <c r="M1635" s="2"/>
      <c r="N1635" s="19">
        <f t="shared" si="51"/>
        <v>0</v>
      </c>
      <c r="O1635" s="19">
        <f t="shared" si="52"/>
        <v>0</v>
      </c>
      <c r="P1635" s="1" t="s">
        <v>24</v>
      </c>
    </row>
    <row r="1636" spans="1:16" x14ac:dyDescent="0.25">
      <c r="A1636" s="20" t="s">
        <v>160</v>
      </c>
      <c r="B1636" s="20" t="s">
        <v>3669</v>
      </c>
      <c r="C1636" s="20" t="s">
        <v>3670</v>
      </c>
      <c r="D1636" s="20" t="s">
        <v>3671</v>
      </c>
      <c r="E1636" s="20" t="s">
        <v>28</v>
      </c>
      <c r="F1636" s="20" t="s">
        <v>16</v>
      </c>
      <c r="G1636" s="1" t="s">
        <v>14</v>
      </c>
      <c r="H1636" s="2">
        <v>0</v>
      </c>
      <c r="I1636" s="8">
        <v>1</v>
      </c>
      <c r="J1636" s="29" t="s">
        <v>4726</v>
      </c>
      <c r="K1636" s="1"/>
      <c r="L1636" s="20"/>
      <c r="M1636" s="2"/>
      <c r="N1636" s="19">
        <f t="shared" si="51"/>
        <v>0</v>
      </c>
      <c r="O1636" s="19">
        <f t="shared" si="52"/>
        <v>0</v>
      </c>
      <c r="P1636" s="1" t="s">
        <v>12</v>
      </c>
    </row>
    <row r="1637" spans="1:16" x14ac:dyDescent="0.25">
      <c r="A1637" s="20" t="s">
        <v>160</v>
      </c>
      <c r="B1637" s="20" t="s">
        <v>3672</v>
      </c>
      <c r="C1637" s="20" t="s">
        <v>3673</v>
      </c>
      <c r="D1637" s="20" t="s">
        <v>3674</v>
      </c>
      <c r="E1637" s="20" t="s">
        <v>28</v>
      </c>
      <c r="F1637" s="20" t="s">
        <v>16</v>
      </c>
      <c r="G1637" s="1" t="s">
        <v>14</v>
      </c>
      <c r="H1637" s="2">
        <v>0</v>
      </c>
      <c r="I1637" s="8">
        <v>1</v>
      </c>
      <c r="J1637" s="29" t="s">
        <v>4726</v>
      </c>
      <c r="K1637" s="1"/>
      <c r="L1637" s="20"/>
      <c r="M1637" s="2"/>
      <c r="N1637" s="19">
        <f t="shared" si="51"/>
        <v>0</v>
      </c>
      <c r="O1637" s="19">
        <f t="shared" si="52"/>
        <v>0</v>
      </c>
      <c r="P1637" s="1" t="s">
        <v>12</v>
      </c>
    </row>
    <row r="1638" spans="1:16" x14ac:dyDescent="0.25">
      <c r="A1638" s="20" t="s">
        <v>160</v>
      </c>
      <c r="B1638" s="20" t="s">
        <v>3675</v>
      </c>
      <c r="C1638" s="20" t="s">
        <v>3676</v>
      </c>
      <c r="D1638" s="20" t="s">
        <v>3677</v>
      </c>
      <c r="E1638" s="20" t="s">
        <v>20</v>
      </c>
      <c r="F1638" s="20" t="s">
        <v>16</v>
      </c>
      <c r="G1638" s="1" t="s">
        <v>14</v>
      </c>
      <c r="H1638" s="2">
        <v>0</v>
      </c>
      <c r="I1638" s="8">
        <v>1</v>
      </c>
      <c r="J1638" s="29"/>
      <c r="K1638" s="1"/>
      <c r="L1638" s="20" t="s">
        <v>4726</v>
      </c>
      <c r="M1638" s="2">
        <v>0</v>
      </c>
      <c r="N1638" s="19">
        <f t="shared" si="51"/>
        <v>0</v>
      </c>
      <c r="O1638" s="19">
        <f t="shared" si="52"/>
        <v>0</v>
      </c>
      <c r="P1638" s="1" t="s">
        <v>12</v>
      </c>
    </row>
    <row r="1639" spans="1:16" x14ac:dyDescent="0.25">
      <c r="A1639" s="20" t="s">
        <v>160</v>
      </c>
      <c r="B1639" s="20" t="s">
        <v>3678</v>
      </c>
      <c r="C1639" s="20" t="s">
        <v>3679</v>
      </c>
      <c r="D1639" s="20" t="s">
        <v>3680</v>
      </c>
      <c r="E1639" s="20" t="s">
        <v>28</v>
      </c>
      <c r="F1639" s="20" t="s">
        <v>16</v>
      </c>
      <c r="G1639" s="1" t="s">
        <v>17</v>
      </c>
      <c r="H1639" s="2">
        <v>1.1000000000000001</v>
      </c>
      <c r="I1639" s="8">
        <v>2</v>
      </c>
      <c r="J1639" s="29" t="s">
        <v>4667</v>
      </c>
      <c r="K1639" s="1">
        <v>192.82</v>
      </c>
      <c r="L1639" s="20"/>
      <c r="M1639" s="2"/>
      <c r="N1639" s="2">
        <f t="shared" si="51"/>
        <v>192.82</v>
      </c>
      <c r="O1639" s="2">
        <f t="shared" si="52"/>
        <v>1.7216071428571429</v>
      </c>
      <c r="P1639" s="1" t="s">
        <v>47</v>
      </c>
    </row>
    <row r="1640" spans="1:16" x14ac:dyDescent="0.25">
      <c r="A1640" s="20" t="s">
        <v>160</v>
      </c>
      <c r="B1640" s="20" t="s">
        <v>3681</v>
      </c>
      <c r="C1640" s="20" t="s">
        <v>3682</v>
      </c>
      <c r="D1640" s="20" t="s">
        <v>3683</v>
      </c>
      <c r="E1640" s="20" t="s">
        <v>28</v>
      </c>
      <c r="F1640" s="20" t="s">
        <v>16</v>
      </c>
      <c r="G1640" s="1" t="s">
        <v>17</v>
      </c>
      <c r="H1640" s="2">
        <v>1.1000000000000001</v>
      </c>
      <c r="I1640" s="8">
        <v>4</v>
      </c>
      <c r="J1640" s="29" t="s">
        <v>4667</v>
      </c>
      <c r="K1640" s="1">
        <v>192.82</v>
      </c>
      <c r="L1640" s="20"/>
      <c r="M1640" s="2"/>
      <c r="N1640" s="2">
        <f t="shared" si="51"/>
        <v>192.82</v>
      </c>
      <c r="O1640" s="2">
        <f t="shared" si="52"/>
        <v>1.7216071428571429</v>
      </c>
      <c r="P1640" s="1" t="s">
        <v>51</v>
      </c>
    </row>
    <row r="1641" spans="1:16" x14ac:dyDescent="0.25">
      <c r="A1641" s="31" t="s">
        <v>160</v>
      </c>
      <c r="B1641" s="31" t="s">
        <v>3684</v>
      </c>
      <c r="C1641" s="31" t="s">
        <v>3685</v>
      </c>
      <c r="D1641" s="31" t="s">
        <v>3686</v>
      </c>
      <c r="E1641" s="31" t="s">
        <v>28</v>
      </c>
      <c r="F1641" s="20" t="s">
        <v>16</v>
      </c>
      <c r="G1641" s="1" t="s">
        <v>17</v>
      </c>
      <c r="H1641" s="2">
        <v>1.1000000000000001</v>
      </c>
      <c r="I1641" s="8">
        <v>4</v>
      </c>
      <c r="J1641" s="34" t="s">
        <v>4667</v>
      </c>
      <c r="K1641" s="1">
        <v>192.82</v>
      </c>
      <c r="L1641" s="31"/>
      <c r="M1641" s="2"/>
      <c r="N1641" s="2">
        <f t="shared" si="51"/>
        <v>192.82</v>
      </c>
      <c r="O1641" s="2">
        <f t="shared" si="52"/>
        <v>1.7216071428571429</v>
      </c>
      <c r="P1641" s="1" t="s">
        <v>178</v>
      </c>
    </row>
    <row r="1642" spans="1:16" x14ac:dyDescent="0.25">
      <c r="A1642" s="32"/>
      <c r="B1642" s="32"/>
      <c r="C1642" s="32"/>
      <c r="D1642" s="32"/>
      <c r="E1642" s="32"/>
      <c r="F1642" s="20" t="s">
        <v>16</v>
      </c>
      <c r="G1642" s="1" t="s">
        <v>14</v>
      </c>
      <c r="H1642" s="2">
        <v>0</v>
      </c>
      <c r="I1642" s="8">
        <v>0</v>
      </c>
      <c r="J1642" s="36"/>
      <c r="K1642" s="1"/>
      <c r="L1642" s="32"/>
      <c r="M1642" s="2"/>
      <c r="N1642" s="19">
        <f t="shared" si="51"/>
        <v>0</v>
      </c>
      <c r="O1642" s="19">
        <f t="shared" si="52"/>
        <v>0</v>
      </c>
      <c r="P1642" s="1" t="s">
        <v>10</v>
      </c>
    </row>
    <row r="1643" spans="1:16" x14ac:dyDescent="0.25">
      <c r="A1643" s="33"/>
      <c r="B1643" s="33"/>
      <c r="C1643" s="33"/>
      <c r="D1643" s="33"/>
      <c r="E1643" s="33"/>
      <c r="F1643" s="20" t="s">
        <v>16</v>
      </c>
      <c r="G1643" s="1" t="s">
        <v>135</v>
      </c>
      <c r="H1643" s="2">
        <v>0.1</v>
      </c>
      <c r="I1643" s="8">
        <v>1</v>
      </c>
      <c r="J1643" s="35"/>
      <c r="K1643" s="1"/>
      <c r="L1643" s="33"/>
      <c r="M1643" s="2"/>
      <c r="N1643" s="19">
        <f t="shared" si="51"/>
        <v>0</v>
      </c>
      <c r="O1643" s="19">
        <f t="shared" si="52"/>
        <v>0</v>
      </c>
      <c r="P1643" s="1" t="s">
        <v>12</v>
      </c>
    </row>
    <row r="1644" spans="1:16" x14ac:dyDescent="0.25">
      <c r="A1644" s="31" t="s">
        <v>160</v>
      </c>
      <c r="B1644" s="31" t="s">
        <v>3687</v>
      </c>
      <c r="C1644" s="31" t="s">
        <v>3688</v>
      </c>
      <c r="D1644" s="31" t="s">
        <v>3689</v>
      </c>
      <c r="E1644" s="31" t="s">
        <v>28</v>
      </c>
      <c r="F1644" s="20" t="s">
        <v>16</v>
      </c>
      <c r="G1644" s="1" t="s">
        <v>17</v>
      </c>
      <c r="H1644" s="2">
        <v>1.1000000000000001</v>
      </c>
      <c r="I1644" s="8">
        <v>4</v>
      </c>
      <c r="J1644" s="34" t="s">
        <v>4667</v>
      </c>
      <c r="K1644" s="1">
        <v>192.82</v>
      </c>
      <c r="L1644" s="31"/>
      <c r="M1644" s="2"/>
      <c r="N1644" s="2">
        <f t="shared" si="51"/>
        <v>192.82</v>
      </c>
      <c r="O1644" s="2">
        <f t="shared" si="52"/>
        <v>1.7216071428571429</v>
      </c>
      <c r="P1644" s="1" t="s">
        <v>108</v>
      </c>
    </row>
    <row r="1645" spans="1:16" x14ac:dyDescent="0.25">
      <c r="A1645" s="33"/>
      <c r="B1645" s="33"/>
      <c r="C1645" s="33"/>
      <c r="D1645" s="33"/>
      <c r="E1645" s="33"/>
      <c r="F1645" s="20" t="s">
        <v>16</v>
      </c>
      <c r="G1645" s="1" t="s">
        <v>14</v>
      </c>
      <c r="H1645" s="2">
        <v>0</v>
      </c>
      <c r="I1645" s="8">
        <v>1</v>
      </c>
      <c r="J1645" s="35"/>
      <c r="K1645" s="1"/>
      <c r="L1645" s="33"/>
      <c r="M1645" s="2"/>
      <c r="N1645" s="19">
        <f t="shared" ref="N1645:N1708" si="53">K1645+M1645</f>
        <v>0</v>
      </c>
      <c r="O1645" s="19">
        <f t="shared" ref="O1645:O1708" si="54">N1645/112</f>
        <v>0</v>
      </c>
      <c r="P1645" s="1" t="s">
        <v>12</v>
      </c>
    </row>
    <row r="1646" spans="1:16" x14ac:dyDescent="0.25">
      <c r="A1646" s="31" t="s">
        <v>160</v>
      </c>
      <c r="B1646" s="31" t="s">
        <v>3693</v>
      </c>
      <c r="C1646" s="31" t="s">
        <v>3694</v>
      </c>
      <c r="D1646" s="31" t="s">
        <v>3695</v>
      </c>
      <c r="E1646" s="31" t="s">
        <v>28</v>
      </c>
      <c r="F1646" s="20" t="s">
        <v>16</v>
      </c>
      <c r="G1646" s="1" t="s">
        <v>17</v>
      </c>
      <c r="H1646" s="2">
        <v>1.1000000000000001</v>
      </c>
      <c r="I1646" s="8">
        <v>4</v>
      </c>
      <c r="J1646" s="34" t="s">
        <v>4727</v>
      </c>
      <c r="K1646" s="1">
        <v>394.24</v>
      </c>
      <c r="L1646" s="31"/>
      <c r="M1646" s="2"/>
      <c r="N1646" s="2">
        <f t="shared" si="53"/>
        <v>394.24</v>
      </c>
      <c r="O1646" s="2">
        <f t="shared" si="54"/>
        <v>3.52</v>
      </c>
      <c r="P1646" s="1" t="s">
        <v>51</v>
      </c>
    </row>
    <row r="1647" spans="1:16" x14ac:dyDescent="0.25">
      <c r="A1647" s="33"/>
      <c r="B1647" s="33"/>
      <c r="C1647" s="33"/>
      <c r="D1647" s="33"/>
      <c r="E1647" s="33"/>
      <c r="F1647" s="20" t="s">
        <v>16</v>
      </c>
      <c r="G1647" s="1" t="s">
        <v>14</v>
      </c>
      <c r="H1647" s="2">
        <v>0</v>
      </c>
      <c r="I1647" s="8">
        <v>1</v>
      </c>
      <c r="J1647" s="35"/>
      <c r="K1647" s="1"/>
      <c r="L1647" s="33"/>
      <c r="M1647" s="2"/>
      <c r="N1647" s="19">
        <f t="shared" si="53"/>
        <v>0</v>
      </c>
      <c r="O1647" s="19">
        <f t="shared" si="54"/>
        <v>0</v>
      </c>
      <c r="P1647" s="1" t="s">
        <v>12</v>
      </c>
    </row>
    <row r="1648" spans="1:16" x14ac:dyDescent="0.25">
      <c r="A1648" s="31" t="s">
        <v>160</v>
      </c>
      <c r="B1648" s="31" t="s">
        <v>3696</v>
      </c>
      <c r="C1648" s="31" t="s">
        <v>3697</v>
      </c>
      <c r="D1648" s="31" t="s">
        <v>3698</v>
      </c>
      <c r="E1648" s="31" t="s">
        <v>28</v>
      </c>
      <c r="F1648" s="20" t="s">
        <v>16</v>
      </c>
      <c r="G1648" s="1" t="s">
        <v>17</v>
      </c>
      <c r="H1648" s="2">
        <v>1.1000000000000001</v>
      </c>
      <c r="I1648" s="8">
        <v>3</v>
      </c>
      <c r="J1648" s="34" t="s">
        <v>4727</v>
      </c>
      <c r="K1648" s="1">
        <v>394.24</v>
      </c>
      <c r="L1648" s="31"/>
      <c r="M1648" s="2"/>
      <c r="N1648" s="2">
        <f t="shared" si="53"/>
        <v>394.24</v>
      </c>
      <c r="O1648" s="2">
        <f t="shared" si="54"/>
        <v>3.52</v>
      </c>
      <c r="P1648" s="1" t="s">
        <v>42</v>
      </c>
    </row>
    <row r="1649" spans="1:16" x14ac:dyDescent="0.25">
      <c r="A1649" s="33"/>
      <c r="B1649" s="33"/>
      <c r="C1649" s="33"/>
      <c r="D1649" s="33"/>
      <c r="E1649" s="33"/>
      <c r="F1649" s="20" t="s">
        <v>16</v>
      </c>
      <c r="G1649" s="1" t="s">
        <v>14</v>
      </c>
      <c r="H1649" s="2">
        <v>0</v>
      </c>
      <c r="I1649" s="8">
        <v>1</v>
      </c>
      <c r="J1649" s="35"/>
      <c r="K1649" s="1"/>
      <c r="L1649" s="33"/>
      <c r="M1649" s="2"/>
      <c r="N1649" s="19">
        <f t="shared" si="53"/>
        <v>0</v>
      </c>
      <c r="O1649" s="19">
        <f t="shared" si="54"/>
        <v>0</v>
      </c>
      <c r="P1649" s="1" t="s">
        <v>12</v>
      </c>
    </row>
    <row r="1650" spans="1:16" x14ac:dyDescent="0.25">
      <c r="A1650" s="20" t="s">
        <v>160</v>
      </c>
      <c r="B1650" s="20" t="s">
        <v>3705</v>
      </c>
      <c r="C1650" s="20" t="s">
        <v>3706</v>
      </c>
      <c r="D1650" s="20" t="s">
        <v>3707</v>
      </c>
      <c r="E1650" s="20" t="s">
        <v>28</v>
      </c>
      <c r="F1650" s="20" t="s">
        <v>16</v>
      </c>
      <c r="G1650" s="1" t="s">
        <v>17</v>
      </c>
      <c r="H1650" s="2">
        <v>1.1000000000000001</v>
      </c>
      <c r="I1650" s="8">
        <v>3</v>
      </c>
      <c r="J1650" s="29" t="s">
        <v>4548</v>
      </c>
      <c r="K1650" s="1">
        <v>461.82</v>
      </c>
      <c r="L1650" s="20"/>
      <c r="M1650" s="2"/>
      <c r="N1650" s="2">
        <f t="shared" si="53"/>
        <v>461.82</v>
      </c>
      <c r="O1650" s="2">
        <f t="shared" si="54"/>
        <v>4.1233928571428571</v>
      </c>
      <c r="P1650" s="1" t="s">
        <v>68</v>
      </c>
    </row>
    <row r="1651" spans="1:16" x14ac:dyDescent="0.25">
      <c r="A1651" s="20" t="s">
        <v>160</v>
      </c>
      <c r="B1651" s="20" t="s">
        <v>3708</v>
      </c>
      <c r="C1651" s="20" t="s">
        <v>3709</v>
      </c>
      <c r="D1651" s="20" t="s">
        <v>3710</v>
      </c>
      <c r="E1651" s="20" t="s">
        <v>15</v>
      </c>
      <c r="F1651" s="20" t="s">
        <v>16</v>
      </c>
      <c r="G1651" s="1" t="s">
        <v>17</v>
      </c>
      <c r="H1651" s="2">
        <v>1.1000000000000001</v>
      </c>
      <c r="I1651" s="8">
        <v>1</v>
      </c>
      <c r="J1651" s="29"/>
      <c r="K1651" s="1"/>
      <c r="L1651" s="20" t="s">
        <v>4327</v>
      </c>
      <c r="M1651" s="2">
        <v>265.09199999999998</v>
      </c>
      <c r="N1651" s="2">
        <f t="shared" si="53"/>
        <v>265.09199999999998</v>
      </c>
      <c r="O1651" s="2">
        <f t="shared" si="54"/>
        <v>2.3668928571428571</v>
      </c>
      <c r="P1651" s="1" t="s">
        <v>151</v>
      </c>
    </row>
    <row r="1652" spans="1:16" x14ac:dyDescent="0.25">
      <c r="A1652" s="20" t="s">
        <v>160</v>
      </c>
      <c r="B1652" s="20" t="s">
        <v>3711</v>
      </c>
      <c r="C1652" s="20" t="s">
        <v>3712</v>
      </c>
      <c r="D1652" s="20" t="s">
        <v>3713</v>
      </c>
      <c r="E1652" s="20" t="s">
        <v>28</v>
      </c>
      <c r="F1652" s="20" t="s">
        <v>16</v>
      </c>
      <c r="G1652" s="1" t="s">
        <v>17</v>
      </c>
      <c r="H1652" s="2">
        <v>1.1000000000000001</v>
      </c>
      <c r="I1652" s="8">
        <v>3</v>
      </c>
      <c r="J1652" s="29" t="s">
        <v>4548</v>
      </c>
      <c r="K1652" s="1">
        <v>461.82</v>
      </c>
      <c r="L1652" s="20"/>
      <c r="M1652" s="2"/>
      <c r="N1652" s="2">
        <f t="shared" si="53"/>
        <v>461.82</v>
      </c>
      <c r="O1652" s="2">
        <f t="shared" si="54"/>
        <v>4.1233928571428571</v>
      </c>
      <c r="P1652" s="1" t="s">
        <v>39</v>
      </c>
    </row>
    <row r="1653" spans="1:16" x14ac:dyDescent="0.25">
      <c r="A1653" s="31" t="s">
        <v>160</v>
      </c>
      <c r="B1653" s="31" t="s">
        <v>3714</v>
      </c>
      <c r="C1653" s="31" t="s">
        <v>3715</v>
      </c>
      <c r="D1653" s="31" t="s">
        <v>3716</v>
      </c>
      <c r="E1653" s="31" t="s">
        <v>28</v>
      </c>
      <c r="F1653" s="20" t="s">
        <v>16</v>
      </c>
      <c r="G1653" s="1" t="s">
        <v>17</v>
      </c>
      <c r="H1653" s="2">
        <v>1.1000000000000001</v>
      </c>
      <c r="I1653" s="8">
        <v>3</v>
      </c>
      <c r="J1653" s="34" t="s">
        <v>4548</v>
      </c>
      <c r="K1653" s="1">
        <v>461.82</v>
      </c>
      <c r="L1653" s="31"/>
      <c r="M1653" s="2"/>
      <c r="N1653" s="2">
        <f t="shared" si="53"/>
        <v>461.82</v>
      </c>
      <c r="O1653" s="2">
        <f t="shared" si="54"/>
        <v>4.1233928571428571</v>
      </c>
      <c r="P1653" s="1" t="s">
        <v>156</v>
      </c>
    </row>
    <row r="1654" spans="1:16" x14ac:dyDescent="0.25">
      <c r="A1654" s="33"/>
      <c r="B1654" s="33"/>
      <c r="C1654" s="33"/>
      <c r="D1654" s="33"/>
      <c r="E1654" s="33"/>
      <c r="F1654" s="20" t="s">
        <v>16</v>
      </c>
      <c r="G1654" s="1" t="s">
        <v>14</v>
      </c>
      <c r="H1654" s="2">
        <v>0</v>
      </c>
      <c r="I1654" s="8">
        <v>1</v>
      </c>
      <c r="J1654" s="35"/>
      <c r="K1654" s="1"/>
      <c r="L1654" s="33"/>
      <c r="M1654" s="2"/>
      <c r="N1654" s="19">
        <f t="shared" si="53"/>
        <v>0</v>
      </c>
      <c r="O1654" s="19">
        <f t="shared" si="54"/>
        <v>0</v>
      </c>
      <c r="P1654" s="1" t="s">
        <v>12</v>
      </c>
    </row>
    <row r="1655" spans="1:16" x14ac:dyDescent="0.25">
      <c r="A1655" s="20" t="s">
        <v>160</v>
      </c>
      <c r="B1655" s="20" t="s">
        <v>3717</v>
      </c>
      <c r="C1655" s="20" t="s">
        <v>3718</v>
      </c>
      <c r="D1655" s="20" t="s">
        <v>3719</v>
      </c>
      <c r="E1655" s="20" t="s">
        <v>15</v>
      </c>
      <c r="F1655" s="20" t="s">
        <v>16</v>
      </c>
      <c r="G1655" s="1" t="s">
        <v>17</v>
      </c>
      <c r="H1655" s="2">
        <v>1.1000000000000001</v>
      </c>
      <c r="I1655" s="8">
        <v>1</v>
      </c>
      <c r="J1655" s="29"/>
      <c r="K1655" s="1"/>
      <c r="L1655" s="20" t="s">
        <v>4333</v>
      </c>
      <c r="M1655" s="2">
        <v>265.09199999999998</v>
      </c>
      <c r="N1655" s="2">
        <f t="shared" si="53"/>
        <v>265.09199999999998</v>
      </c>
      <c r="O1655" s="2">
        <f t="shared" si="54"/>
        <v>2.3668928571428571</v>
      </c>
      <c r="P1655" s="1" t="s">
        <v>12</v>
      </c>
    </row>
    <row r="1656" spans="1:16" x14ac:dyDescent="0.25">
      <c r="A1656" s="20" t="s">
        <v>160</v>
      </c>
      <c r="B1656" s="20" t="s">
        <v>3720</v>
      </c>
      <c r="C1656" s="20" t="s">
        <v>3721</v>
      </c>
      <c r="D1656" s="20" t="s">
        <v>3722</v>
      </c>
      <c r="E1656" s="20" t="s">
        <v>15</v>
      </c>
      <c r="F1656" s="20" t="s">
        <v>16</v>
      </c>
      <c r="G1656" s="1" t="s">
        <v>17</v>
      </c>
      <c r="H1656" s="2">
        <v>1.1000000000000001</v>
      </c>
      <c r="I1656" s="8">
        <v>1</v>
      </c>
      <c r="J1656" s="29"/>
      <c r="K1656" s="1"/>
      <c r="L1656" s="20" t="s">
        <v>4729</v>
      </c>
      <c r="M1656" s="2">
        <v>21</v>
      </c>
      <c r="N1656" s="2">
        <f t="shared" si="53"/>
        <v>21</v>
      </c>
      <c r="O1656" s="2">
        <f t="shared" si="54"/>
        <v>0.1875</v>
      </c>
      <c r="P1656" s="1" t="s">
        <v>24</v>
      </c>
    </row>
    <row r="1657" spans="1:16" x14ac:dyDescent="0.25">
      <c r="A1657" s="31" t="s">
        <v>160</v>
      </c>
      <c r="B1657" s="31" t="s">
        <v>3723</v>
      </c>
      <c r="C1657" s="31" t="s">
        <v>3724</v>
      </c>
      <c r="D1657" s="31" t="s">
        <v>3725</v>
      </c>
      <c r="E1657" s="31" t="s">
        <v>28</v>
      </c>
      <c r="F1657" s="20" t="s">
        <v>16</v>
      </c>
      <c r="G1657" s="1" t="s">
        <v>17</v>
      </c>
      <c r="H1657" s="2">
        <v>1.1000000000000001</v>
      </c>
      <c r="I1657" s="8">
        <v>8</v>
      </c>
      <c r="J1657" s="34" t="s">
        <v>4548</v>
      </c>
      <c r="K1657" s="1">
        <v>461.82</v>
      </c>
      <c r="L1657" s="31"/>
      <c r="M1657" s="2"/>
      <c r="N1657" s="2">
        <f t="shared" si="53"/>
        <v>461.82</v>
      </c>
      <c r="O1657" s="2">
        <f t="shared" si="54"/>
        <v>4.1233928571428571</v>
      </c>
      <c r="P1657" s="1" t="s">
        <v>161</v>
      </c>
    </row>
    <row r="1658" spans="1:16" x14ac:dyDescent="0.25">
      <c r="A1658" s="32"/>
      <c r="B1658" s="32"/>
      <c r="C1658" s="32"/>
      <c r="D1658" s="32"/>
      <c r="E1658" s="32"/>
      <c r="F1658" s="20" t="s">
        <v>16</v>
      </c>
      <c r="G1658" s="1" t="s">
        <v>14</v>
      </c>
      <c r="H1658" s="2">
        <v>0</v>
      </c>
      <c r="I1658" s="8">
        <v>1</v>
      </c>
      <c r="J1658" s="36"/>
      <c r="K1658" s="1"/>
      <c r="L1658" s="32"/>
      <c r="M1658" s="2"/>
      <c r="N1658" s="19">
        <f t="shared" si="53"/>
        <v>0</v>
      </c>
      <c r="O1658" s="19">
        <f t="shared" si="54"/>
        <v>0</v>
      </c>
      <c r="P1658" s="1" t="s">
        <v>24</v>
      </c>
    </row>
    <row r="1659" spans="1:16" x14ac:dyDescent="0.25">
      <c r="A1659" s="33"/>
      <c r="B1659" s="33"/>
      <c r="C1659" s="33"/>
      <c r="D1659" s="33"/>
      <c r="E1659" s="33"/>
      <c r="F1659" s="20" t="s">
        <v>16</v>
      </c>
      <c r="G1659" s="1" t="s">
        <v>135</v>
      </c>
      <c r="H1659" s="2">
        <v>0.1</v>
      </c>
      <c r="I1659" s="8">
        <v>1</v>
      </c>
      <c r="J1659" s="35"/>
      <c r="K1659" s="1"/>
      <c r="L1659" s="33"/>
      <c r="M1659" s="2"/>
      <c r="N1659" s="19">
        <f t="shared" si="53"/>
        <v>0</v>
      </c>
      <c r="O1659" s="19">
        <f t="shared" si="54"/>
        <v>0</v>
      </c>
      <c r="P1659" s="1" t="s">
        <v>12</v>
      </c>
    </row>
    <row r="1660" spans="1:16" x14ac:dyDescent="0.25">
      <c r="A1660" s="31" t="s">
        <v>160</v>
      </c>
      <c r="B1660" s="31" t="s">
        <v>3726</v>
      </c>
      <c r="C1660" s="31" t="s">
        <v>3727</v>
      </c>
      <c r="D1660" s="31" t="s">
        <v>3728</v>
      </c>
      <c r="E1660" s="31" t="s">
        <v>28</v>
      </c>
      <c r="F1660" s="20" t="s">
        <v>16</v>
      </c>
      <c r="G1660" s="1" t="s">
        <v>17</v>
      </c>
      <c r="H1660" s="2">
        <v>1.1000000000000001</v>
      </c>
      <c r="I1660" s="8">
        <v>5</v>
      </c>
      <c r="J1660" s="34" t="s">
        <v>4549</v>
      </c>
      <c r="K1660" s="1">
        <v>290.99</v>
      </c>
      <c r="L1660" s="31"/>
      <c r="M1660" s="2"/>
      <c r="N1660" s="2">
        <f t="shared" si="53"/>
        <v>290.99</v>
      </c>
      <c r="O1660" s="2">
        <f t="shared" si="54"/>
        <v>2.598125</v>
      </c>
      <c r="P1660" s="1" t="s">
        <v>180</v>
      </c>
    </row>
    <row r="1661" spans="1:16" x14ac:dyDescent="0.25">
      <c r="A1661" s="33"/>
      <c r="B1661" s="33"/>
      <c r="C1661" s="33"/>
      <c r="D1661" s="33"/>
      <c r="E1661" s="33"/>
      <c r="F1661" s="20" t="s">
        <v>16</v>
      </c>
      <c r="G1661" s="1" t="s">
        <v>14</v>
      </c>
      <c r="H1661" s="2">
        <v>0</v>
      </c>
      <c r="I1661" s="8">
        <v>1</v>
      </c>
      <c r="J1661" s="35"/>
      <c r="K1661" s="1"/>
      <c r="L1661" s="33"/>
      <c r="M1661" s="2"/>
      <c r="N1661" s="19">
        <f t="shared" si="53"/>
        <v>0</v>
      </c>
      <c r="O1661" s="19">
        <f t="shared" si="54"/>
        <v>0</v>
      </c>
      <c r="P1661" s="1" t="s">
        <v>12</v>
      </c>
    </row>
    <row r="1662" spans="1:16" x14ac:dyDescent="0.25">
      <c r="A1662" s="20" t="s">
        <v>160</v>
      </c>
      <c r="B1662" s="20" t="s">
        <v>3729</v>
      </c>
      <c r="C1662" s="20" t="s">
        <v>3730</v>
      </c>
      <c r="D1662" s="20" t="s">
        <v>3731</v>
      </c>
      <c r="E1662" s="20" t="s">
        <v>43</v>
      </c>
      <c r="F1662" s="20" t="s">
        <v>16</v>
      </c>
      <c r="G1662" s="1" t="s">
        <v>17</v>
      </c>
      <c r="H1662" s="2">
        <v>1.1000000000000001</v>
      </c>
      <c r="I1662" s="8">
        <v>4</v>
      </c>
      <c r="J1662" s="29" t="s">
        <v>4549</v>
      </c>
      <c r="K1662" s="1">
        <v>290.99</v>
      </c>
      <c r="L1662" s="20"/>
      <c r="M1662" s="2"/>
      <c r="N1662" s="2">
        <f t="shared" si="53"/>
        <v>290.99</v>
      </c>
      <c r="O1662" s="2">
        <f t="shared" si="54"/>
        <v>2.598125</v>
      </c>
      <c r="P1662" s="1" t="s">
        <v>137</v>
      </c>
    </row>
    <row r="1663" spans="1:16" x14ac:dyDescent="0.25">
      <c r="A1663" s="20" t="s">
        <v>160</v>
      </c>
      <c r="B1663" s="20" t="s">
        <v>3737</v>
      </c>
      <c r="C1663" s="20" t="s">
        <v>3738</v>
      </c>
      <c r="D1663" s="20" t="s">
        <v>3739</v>
      </c>
      <c r="E1663" s="20" t="s">
        <v>28</v>
      </c>
      <c r="F1663" s="20" t="s">
        <v>16</v>
      </c>
      <c r="G1663" s="1" t="s">
        <v>17</v>
      </c>
      <c r="H1663" s="2">
        <v>1.1000000000000001</v>
      </c>
      <c r="I1663" s="8">
        <v>2</v>
      </c>
      <c r="J1663" s="29" t="s">
        <v>4551</v>
      </c>
      <c r="K1663" s="1">
        <v>153.75</v>
      </c>
      <c r="L1663" s="20"/>
      <c r="M1663" s="2"/>
      <c r="N1663" s="2">
        <f t="shared" si="53"/>
        <v>153.75</v>
      </c>
      <c r="O1663" s="2">
        <f t="shared" si="54"/>
        <v>1.3727678571428572</v>
      </c>
      <c r="P1663" s="1" t="s">
        <v>55</v>
      </c>
    </row>
    <row r="1664" spans="1:16" x14ac:dyDescent="0.25">
      <c r="A1664" s="20" t="s">
        <v>160</v>
      </c>
      <c r="B1664" s="20" t="s">
        <v>3740</v>
      </c>
      <c r="C1664" s="20" t="s">
        <v>3741</v>
      </c>
      <c r="D1664" s="20" t="s">
        <v>3742</v>
      </c>
      <c r="E1664" s="20" t="s">
        <v>28</v>
      </c>
      <c r="F1664" s="20" t="s">
        <v>16</v>
      </c>
      <c r="G1664" s="1" t="s">
        <v>17</v>
      </c>
      <c r="H1664" s="2">
        <v>1.1000000000000001</v>
      </c>
      <c r="I1664" s="8">
        <v>1</v>
      </c>
      <c r="J1664" s="29" t="s">
        <v>4551</v>
      </c>
      <c r="K1664" s="1">
        <v>153.75</v>
      </c>
      <c r="L1664" s="20"/>
      <c r="M1664" s="2"/>
      <c r="N1664" s="2">
        <f t="shared" si="53"/>
        <v>153.75</v>
      </c>
      <c r="O1664" s="2">
        <f t="shared" si="54"/>
        <v>1.3727678571428572</v>
      </c>
      <c r="P1664" s="1" t="s">
        <v>38</v>
      </c>
    </row>
    <row r="1665" spans="1:16" x14ac:dyDescent="0.25">
      <c r="A1665" s="20" t="s">
        <v>160</v>
      </c>
      <c r="B1665" s="20" t="s">
        <v>3743</v>
      </c>
      <c r="C1665" s="20" t="s">
        <v>3744</v>
      </c>
      <c r="D1665" s="20" t="s">
        <v>3745</v>
      </c>
      <c r="E1665" s="20" t="s">
        <v>28</v>
      </c>
      <c r="F1665" s="20" t="s">
        <v>16</v>
      </c>
      <c r="G1665" s="1" t="s">
        <v>17</v>
      </c>
      <c r="H1665" s="2">
        <v>1.1000000000000001</v>
      </c>
      <c r="I1665" s="8">
        <v>4</v>
      </c>
      <c r="J1665" s="29" t="s">
        <v>4551</v>
      </c>
      <c r="K1665" s="1">
        <v>153.75</v>
      </c>
      <c r="L1665" s="20"/>
      <c r="M1665" s="2"/>
      <c r="N1665" s="2">
        <f t="shared" si="53"/>
        <v>153.75</v>
      </c>
      <c r="O1665" s="2">
        <f t="shared" si="54"/>
        <v>1.3727678571428572</v>
      </c>
      <c r="P1665" s="1" t="s">
        <v>65</v>
      </c>
    </row>
    <row r="1666" spans="1:16" x14ac:dyDescent="0.25">
      <c r="A1666" s="20" t="s">
        <v>160</v>
      </c>
      <c r="B1666" s="20" t="s">
        <v>3746</v>
      </c>
      <c r="C1666" s="20" t="s">
        <v>3747</v>
      </c>
      <c r="D1666" s="20" t="s">
        <v>3748</v>
      </c>
      <c r="E1666" s="20" t="s">
        <v>15</v>
      </c>
      <c r="F1666" s="20" t="s">
        <v>16</v>
      </c>
      <c r="G1666" s="1" t="s">
        <v>17</v>
      </c>
      <c r="H1666" s="2">
        <v>1.1000000000000001</v>
      </c>
      <c r="I1666" s="8">
        <v>1</v>
      </c>
      <c r="J1666" s="29"/>
      <c r="K1666" s="1"/>
      <c r="L1666" s="20" t="s">
        <v>4468</v>
      </c>
      <c r="M1666" s="2">
        <v>13.2</v>
      </c>
      <c r="N1666" s="2">
        <f t="shared" si="53"/>
        <v>13.2</v>
      </c>
      <c r="O1666" s="2">
        <f t="shared" si="54"/>
        <v>0.11785714285714285</v>
      </c>
      <c r="P1666" s="1" t="s">
        <v>12</v>
      </c>
    </row>
    <row r="1667" spans="1:16" x14ac:dyDescent="0.25">
      <c r="A1667" s="31" t="s">
        <v>160</v>
      </c>
      <c r="B1667" s="31" t="s">
        <v>3749</v>
      </c>
      <c r="C1667" s="31" t="s">
        <v>3750</v>
      </c>
      <c r="D1667" s="31" t="s">
        <v>3751</v>
      </c>
      <c r="E1667" s="31" t="s">
        <v>28</v>
      </c>
      <c r="F1667" s="20" t="s">
        <v>16</v>
      </c>
      <c r="G1667" s="1" t="s">
        <v>17</v>
      </c>
      <c r="H1667" s="2">
        <v>1.1000000000000001</v>
      </c>
      <c r="I1667" s="8">
        <v>1</v>
      </c>
      <c r="J1667" s="34" t="s">
        <v>4696</v>
      </c>
      <c r="K1667" s="1">
        <v>145.91999999999999</v>
      </c>
      <c r="L1667" s="31"/>
      <c r="M1667" s="2"/>
      <c r="N1667" s="2">
        <f t="shared" si="53"/>
        <v>145.91999999999999</v>
      </c>
      <c r="O1667" s="2">
        <f t="shared" si="54"/>
        <v>1.3028571428571427</v>
      </c>
      <c r="P1667" s="1" t="s">
        <v>61</v>
      </c>
    </row>
    <row r="1668" spans="1:16" x14ac:dyDescent="0.25">
      <c r="A1668" s="33"/>
      <c r="B1668" s="33"/>
      <c r="C1668" s="33"/>
      <c r="D1668" s="33"/>
      <c r="E1668" s="33"/>
      <c r="F1668" s="20" t="s">
        <v>16</v>
      </c>
      <c r="G1668" s="1" t="s">
        <v>14</v>
      </c>
      <c r="H1668" s="2">
        <v>0</v>
      </c>
      <c r="I1668" s="8">
        <v>1</v>
      </c>
      <c r="J1668" s="35"/>
      <c r="K1668" s="1"/>
      <c r="L1668" s="33"/>
      <c r="M1668" s="2"/>
      <c r="N1668" s="19">
        <f t="shared" si="53"/>
        <v>0</v>
      </c>
      <c r="O1668" s="19">
        <f t="shared" si="54"/>
        <v>0</v>
      </c>
      <c r="P1668" s="1" t="s">
        <v>24</v>
      </c>
    </row>
    <row r="1669" spans="1:16" x14ac:dyDescent="0.25">
      <c r="A1669" s="31" t="s">
        <v>160</v>
      </c>
      <c r="B1669" s="31" t="s">
        <v>3752</v>
      </c>
      <c r="C1669" s="31" t="s">
        <v>3753</v>
      </c>
      <c r="D1669" s="31" t="s">
        <v>3754</v>
      </c>
      <c r="E1669" s="31" t="s">
        <v>28</v>
      </c>
      <c r="F1669" s="20" t="s">
        <v>16</v>
      </c>
      <c r="G1669" s="1" t="s">
        <v>17</v>
      </c>
      <c r="H1669" s="2">
        <v>1.1000000000000001</v>
      </c>
      <c r="I1669" s="8">
        <v>1</v>
      </c>
      <c r="J1669" s="34" t="s">
        <v>4696</v>
      </c>
      <c r="K1669" s="1">
        <v>145.91999999999999</v>
      </c>
      <c r="L1669" s="31"/>
      <c r="M1669" s="2"/>
      <c r="N1669" s="2">
        <f t="shared" si="53"/>
        <v>145.91999999999999</v>
      </c>
      <c r="O1669" s="2">
        <f t="shared" si="54"/>
        <v>1.3028571428571427</v>
      </c>
      <c r="P1669" s="1" t="s">
        <v>61</v>
      </c>
    </row>
    <row r="1670" spans="1:16" x14ac:dyDescent="0.25">
      <c r="A1670" s="33"/>
      <c r="B1670" s="33"/>
      <c r="C1670" s="33"/>
      <c r="D1670" s="33"/>
      <c r="E1670" s="33"/>
      <c r="F1670" s="20" t="s">
        <v>16</v>
      </c>
      <c r="G1670" s="1" t="s">
        <v>14</v>
      </c>
      <c r="H1670" s="2">
        <v>0</v>
      </c>
      <c r="I1670" s="8">
        <v>1</v>
      </c>
      <c r="J1670" s="35"/>
      <c r="K1670" s="1"/>
      <c r="L1670" s="33"/>
      <c r="M1670" s="2"/>
      <c r="N1670" s="19">
        <f t="shared" si="53"/>
        <v>0</v>
      </c>
      <c r="O1670" s="19">
        <f t="shared" si="54"/>
        <v>0</v>
      </c>
      <c r="P1670" s="1" t="s">
        <v>24</v>
      </c>
    </row>
    <row r="1671" spans="1:16" x14ac:dyDescent="0.25">
      <c r="A1671" s="31" t="s">
        <v>160</v>
      </c>
      <c r="B1671" s="31" t="s">
        <v>3755</v>
      </c>
      <c r="C1671" s="31" t="s">
        <v>3756</v>
      </c>
      <c r="D1671" s="31" t="s">
        <v>3757</v>
      </c>
      <c r="E1671" s="31" t="s">
        <v>28</v>
      </c>
      <c r="F1671" s="20" t="s">
        <v>16</v>
      </c>
      <c r="G1671" s="1" t="s">
        <v>17</v>
      </c>
      <c r="H1671" s="2">
        <v>1.1000000000000001</v>
      </c>
      <c r="I1671" s="8">
        <v>2</v>
      </c>
      <c r="J1671" s="34" t="s">
        <v>4696</v>
      </c>
      <c r="K1671" s="1">
        <v>145.91999999999999</v>
      </c>
      <c r="L1671" s="31"/>
      <c r="M1671" s="2"/>
      <c r="N1671" s="2">
        <f t="shared" si="53"/>
        <v>145.91999999999999</v>
      </c>
      <c r="O1671" s="2">
        <f t="shared" si="54"/>
        <v>1.3028571428571427</v>
      </c>
      <c r="P1671" s="1" t="s">
        <v>33</v>
      </c>
    </row>
    <row r="1672" spans="1:16" x14ac:dyDescent="0.25">
      <c r="A1672" s="33"/>
      <c r="B1672" s="33"/>
      <c r="C1672" s="33"/>
      <c r="D1672" s="33"/>
      <c r="E1672" s="33"/>
      <c r="F1672" s="20" t="s">
        <v>16</v>
      </c>
      <c r="G1672" s="1" t="s">
        <v>14</v>
      </c>
      <c r="H1672" s="2">
        <v>0</v>
      </c>
      <c r="I1672" s="8">
        <v>1</v>
      </c>
      <c r="J1672" s="35"/>
      <c r="K1672" s="1"/>
      <c r="L1672" s="33"/>
      <c r="M1672" s="2"/>
      <c r="N1672" s="19">
        <f t="shared" si="53"/>
        <v>0</v>
      </c>
      <c r="O1672" s="19">
        <f t="shared" si="54"/>
        <v>0</v>
      </c>
      <c r="P1672" s="1" t="s">
        <v>24</v>
      </c>
    </row>
    <row r="1673" spans="1:16" x14ac:dyDescent="0.25">
      <c r="A1673" s="31" t="s">
        <v>160</v>
      </c>
      <c r="B1673" s="31" t="s">
        <v>3758</v>
      </c>
      <c r="C1673" s="31" t="s">
        <v>3759</v>
      </c>
      <c r="D1673" s="31" t="s">
        <v>3760</v>
      </c>
      <c r="E1673" s="31" t="s">
        <v>28</v>
      </c>
      <c r="F1673" s="20" t="s">
        <v>16</v>
      </c>
      <c r="G1673" s="1" t="s">
        <v>17</v>
      </c>
      <c r="H1673" s="2">
        <v>1.1000000000000001</v>
      </c>
      <c r="I1673" s="8">
        <v>1</v>
      </c>
      <c r="J1673" s="34" t="s">
        <v>4696</v>
      </c>
      <c r="K1673" s="1">
        <v>145.91999999999999</v>
      </c>
      <c r="L1673" s="31"/>
      <c r="M1673" s="2"/>
      <c r="N1673" s="2">
        <f t="shared" si="53"/>
        <v>145.91999999999999</v>
      </c>
      <c r="O1673" s="2">
        <f t="shared" si="54"/>
        <v>1.3028571428571427</v>
      </c>
      <c r="P1673" s="1" t="s">
        <v>96</v>
      </c>
    </row>
    <row r="1674" spans="1:16" x14ac:dyDescent="0.25">
      <c r="A1674" s="33"/>
      <c r="B1674" s="33"/>
      <c r="C1674" s="33"/>
      <c r="D1674" s="33"/>
      <c r="E1674" s="33"/>
      <c r="F1674" s="20" t="s">
        <v>16</v>
      </c>
      <c r="G1674" s="1" t="s">
        <v>14</v>
      </c>
      <c r="H1674" s="2">
        <v>0</v>
      </c>
      <c r="I1674" s="8">
        <v>1</v>
      </c>
      <c r="J1674" s="35"/>
      <c r="K1674" s="1"/>
      <c r="L1674" s="33"/>
      <c r="M1674" s="2"/>
      <c r="N1674" s="19">
        <f t="shared" si="53"/>
        <v>0</v>
      </c>
      <c r="O1674" s="19">
        <f t="shared" si="54"/>
        <v>0</v>
      </c>
      <c r="P1674" s="1" t="s">
        <v>24</v>
      </c>
    </row>
    <row r="1675" spans="1:16" x14ac:dyDescent="0.25">
      <c r="A1675" s="20" t="s">
        <v>160</v>
      </c>
      <c r="B1675" s="20" t="s">
        <v>3767</v>
      </c>
      <c r="C1675" s="20" t="s">
        <v>3768</v>
      </c>
      <c r="D1675" s="20" t="s">
        <v>3769</v>
      </c>
      <c r="E1675" s="20" t="s">
        <v>15</v>
      </c>
      <c r="F1675" s="20" t="s">
        <v>16</v>
      </c>
      <c r="G1675" s="1" t="s">
        <v>17</v>
      </c>
      <c r="H1675" s="2">
        <v>1.1000000000000001</v>
      </c>
      <c r="I1675" s="8">
        <v>1</v>
      </c>
      <c r="J1675" s="29"/>
      <c r="K1675" s="1"/>
      <c r="L1675" s="20" t="s">
        <v>4719</v>
      </c>
      <c r="M1675" s="2">
        <v>6</v>
      </c>
      <c r="N1675" s="2">
        <f t="shared" si="53"/>
        <v>6</v>
      </c>
      <c r="O1675" s="2">
        <f t="shared" si="54"/>
        <v>5.3571428571428568E-2</v>
      </c>
      <c r="P1675" s="1" t="s">
        <v>12</v>
      </c>
    </row>
    <row r="1676" spans="1:16" x14ac:dyDescent="0.25">
      <c r="A1676" s="31" t="s">
        <v>160</v>
      </c>
      <c r="B1676" s="31" t="s">
        <v>3770</v>
      </c>
      <c r="C1676" s="31" t="s">
        <v>3771</v>
      </c>
      <c r="D1676" s="31" t="s">
        <v>3772</v>
      </c>
      <c r="E1676" s="31" t="s">
        <v>28</v>
      </c>
      <c r="F1676" s="20" t="s">
        <v>16</v>
      </c>
      <c r="G1676" s="1" t="s">
        <v>17</v>
      </c>
      <c r="H1676" s="2">
        <v>1.1000000000000001</v>
      </c>
      <c r="I1676" s="8">
        <v>4</v>
      </c>
      <c r="J1676" s="34" t="s">
        <v>4489</v>
      </c>
      <c r="K1676" s="1">
        <v>86.18</v>
      </c>
      <c r="L1676" s="31"/>
      <c r="M1676" s="2"/>
      <c r="N1676" s="2">
        <f t="shared" si="53"/>
        <v>86.18</v>
      </c>
      <c r="O1676" s="2">
        <f t="shared" si="54"/>
        <v>0.76946428571428582</v>
      </c>
      <c r="P1676" s="1" t="s">
        <v>118</v>
      </c>
    </row>
    <row r="1677" spans="1:16" x14ac:dyDescent="0.25">
      <c r="A1677" s="33"/>
      <c r="B1677" s="33"/>
      <c r="C1677" s="33"/>
      <c r="D1677" s="33"/>
      <c r="E1677" s="33"/>
      <c r="F1677" s="20" t="s">
        <v>16</v>
      </c>
      <c r="G1677" s="1" t="s">
        <v>14</v>
      </c>
      <c r="H1677" s="2">
        <v>0</v>
      </c>
      <c r="I1677" s="8">
        <v>0</v>
      </c>
      <c r="J1677" s="35"/>
      <c r="K1677" s="1"/>
      <c r="L1677" s="33"/>
      <c r="M1677" s="2"/>
      <c r="N1677" s="19">
        <f t="shared" si="53"/>
        <v>0</v>
      </c>
      <c r="O1677" s="19">
        <f t="shared" si="54"/>
        <v>0</v>
      </c>
      <c r="P1677" s="1" t="s">
        <v>10</v>
      </c>
    </row>
    <row r="1678" spans="1:16" x14ac:dyDescent="0.25">
      <c r="A1678" s="31" t="s">
        <v>160</v>
      </c>
      <c r="B1678" s="31" t="s">
        <v>3773</v>
      </c>
      <c r="C1678" s="31" t="s">
        <v>3774</v>
      </c>
      <c r="D1678" s="31" t="s">
        <v>3775</v>
      </c>
      <c r="E1678" s="31" t="s">
        <v>28</v>
      </c>
      <c r="F1678" s="20" t="s">
        <v>16</v>
      </c>
      <c r="G1678" s="1" t="s">
        <v>17</v>
      </c>
      <c r="H1678" s="2">
        <v>1.1000000000000001</v>
      </c>
      <c r="I1678" s="8">
        <v>1</v>
      </c>
      <c r="J1678" s="34" t="s">
        <v>4489</v>
      </c>
      <c r="K1678" s="1">
        <v>86.18</v>
      </c>
      <c r="L1678" s="31"/>
      <c r="M1678" s="2"/>
      <c r="N1678" s="2">
        <f t="shared" si="53"/>
        <v>86.18</v>
      </c>
      <c r="O1678" s="2">
        <f t="shared" si="54"/>
        <v>0.76946428571428582</v>
      </c>
      <c r="P1678" s="1" t="s">
        <v>73</v>
      </c>
    </row>
    <row r="1679" spans="1:16" x14ac:dyDescent="0.25">
      <c r="A1679" s="33"/>
      <c r="B1679" s="33"/>
      <c r="C1679" s="33"/>
      <c r="D1679" s="33"/>
      <c r="E1679" s="33"/>
      <c r="F1679" s="20" t="s">
        <v>16</v>
      </c>
      <c r="G1679" s="1" t="s">
        <v>14</v>
      </c>
      <c r="H1679" s="2">
        <v>0</v>
      </c>
      <c r="I1679" s="8">
        <v>1</v>
      </c>
      <c r="J1679" s="35"/>
      <c r="K1679" s="1"/>
      <c r="L1679" s="33"/>
      <c r="M1679" s="2"/>
      <c r="N1679" s="19">
        <f t="shared" si="53"/>
        <v>0</v>
      </c>
      <c r="O1679" s="19">
        <f t="shared" si="54"/>
        <v>0</v>
      </c>
      <c r="P1679" s="1" t="s">
        <v>12</v>
      </c>
    </row>
    <row r="1680" spans="1:16" x14ac:dyDescent="0.25">
      <c r="A1680" s="31" t="s">
        <v>160</v>
      </c>
      <c r="B1680" s="31" t="s">
        <v>3776</v>
      </c>
      <c r="C1680" s="31" t="s">
        <v>3777</v>
      </c>
      <c r="D1680" s="31" t="s">
        <v>3778</v>
      </c>
      <c r="E1680" s="31" t="s">
        <v>28</v>
      </c>
      <c r="F1680" s="20" t="s">
        <v>16</v>
      </c>
      <c r="G1680" s="1" t="s">
        <v>17</v>
      </c>
      <c r="H1680" s="2">
        <v>1.1000000000000001</v>
      </c>
      <c r="I1680" s="8">
        <v>1</v>
      </c>
      <c r="J1680" s="34" t="s">
        <v>4489</v>
      </c>
      <c r="K1680" s="1">
        <v>86.18</v>
      </c>
      <c r="L1680" s="31"/>
      <c r="M1680" s="2"/>
      <c r="N1680" s="2">
        <f t="shared" si="53"/>
        <v>86.18</v>
      </c>
      <c r="O1680" s="2">
        <f t="shared" si="54"/>
        <v>0.76946428571428582</v>
      </c>
      <c r="P1680" s="1" t="s">
        <v>94</v>
      </c>
    </row>
    <row r="1681" spans="1:16" x14ac:dyDescent="0.25">
      <c r="A1681" s="33"/>
      <c r="B1681" s="33"/>
      <c r="C1681" s="33"/>
      <c r="D1681" s="33"/>
      <c r="E1681" s="33"/>
      <c r="F1681" s="20" t="s">
        <v>16</v>
      </c>
      <c r="G1681" s="1" t="s">
        <v>14</v>
      </c>
      <c r="H1681" s="2">
        <v>0</v>
      </c>
      <c r="I1681" s="8">
        <v>1</v>
      </c>
      <c r="J1681" s="35"/>
      <c r="K1681" s="1"/>
      <c r="L1681" s="33"/>
      <c r="M1681" s="2"/>
      <c r="N1681" s="19">
        <f t="shared" si="53"/>
        <v>0</v>
      </c>
      <c r="O1681" s="19">
        <f t="shared" si="54"/>
        <v>0</v>
      </c>
      <c r="P1681" s="1" t="s">
        <v>12</v>
      </c>
    </row>
    <row r="1682" spans="1:16" x14ac:dyDescent="0.25">
      <c r="A1682" s="20" t="s">
        <v>160</v>
      </c>
      <c r="B1682" s="20" t="s">
        <v>3779</v>
      </c>
      <c r="C1682" s="20" t="s">
        <v>3780</v>
      </c>
      <c r="D1682" s="20" t="s">
        <v>3781</v>
      </c>
      <c r="E1682" s="20" t="s">
        <v>28</v>
      </c>
      <c r="F1682" s="20" t="s">
        <v>16</v>
      </c>
      <c r="G1682" s="1" t="s">
        <v>14</v>
      </c>
      <c r="H1682" s="2">
        <v>0</v>
      </c>
      <c r="I1682" s="8">
        <v>1</v>
      </c>
      <c r="J1682" s="29" t="s">
        <v>4775</v>
      </c>
      <c r="K1682" s="1"/>
      <c r="L1682" s="20"/>
      <c r="M1682" s="2"/>
      <c r="N1682" s="19">
        <f t="shared" si="53"/>
        <v>0</v>
      </c>
      <c r="O1682" s="19">
        <f t="shared" si="54"/>
        <v>0</v>
      </c>
      <c r="P1682" s="1" t="s">
        <v>24</v>
      </c>
    </row>
    <row r="1683" spans="1:16" x14ac:dyDescent="0.25">
      <c r="A1683" s="20" t="s">
        <v>160</v>
      </c>
      <c r="B1683" s="20" t="s">
        <v>3785</v>
      </c>
      <c r="C1683" s="20" t="s">
        <v>3786</v>
      </c>
      <c r="D1683" s="20" t="s">
        <v>3787</v>
      </c>
      <c r="E1683" s="20" t="s">
        <v>28</v>
      </c>
      <c r="F1683" s="20" t="s">
        <v>16</v>
      </c>
      <c r="G1683" s="1" t="s">
        <v>14</v>
      </c>
      <c r="H1683" s="2">
        <v>0</v>
      </c>
      <c r="I1683" s="8">
        <v>1</v>
      </c>
      <c r="J1683" s="29" t="s">
        <v>4755</v>
      </c>
      <c r="K1683" s="1"/>
      <c r="L1683" s="20"/>
      <c r="M1683" s="2"/>
      <c r="N1683" s="19">
        <f t="shared" si="53"/>
        <v>0</v>
      </c>
      <c r="O1683" s="19">
        <f t="shared" si="54"/>
        <v>0</v>
      </c>
      <c r="P1683" s="1" t="s">
        <v>24</v>
      </c>
    </row>
    <row r="1684" spans="1:16" x14ac:dyDescent="0.25">
      <c r="A1684" s="20" t="s">
        <v>160</v>
      </c>
      <c r="B1684" s="20" t="s">
        <v>3788</v>
      </c>
      <c r="C1684" s="20" t="s">
        <v>3789</v>
      </c>
      <c r="D1684" s="20" t="s">
        <v>3790</v>
      </c>
      <c r="E1684" s="20" t="s">
        <v>28</v>
      </c>
      <c r="F1684" s="20" t="s">
        <v>16</v>
      </c>
      <c r="G1684" s="1" t="s">
        <v>14</v>
      </c>
      <c r="H1684" s="2">
        <v>0</v>
      </c>
      <c r="I1684" s="8">
        <v>1</v>
      </c>
      <c r="J1684" s="29" t="s">
        <v>4755</v>
      </c>
      <c r="K1684" s="1"/>
      <c r="L1684" s="20"/>
      <c r="M1684" s="2"/>
      <c r="N1684" s="19">
        <f t="shared" si="53"/>
        <v>0</v>
      </c>
      <c r="O1684" s="19">
        <f t="shared" si="54"/>
        <v>0</v>
      </c>
      <c r="P1684" s="1" t="s">
        <v>24</v>
      </c>
    </row>
    <row r="1685" spans="1:16" x14ac:dyDescent="0.25">
      <c r="A1685" s="31" t="s">
        <v>160</v>
      </c>
      <c r="B1685" s="31" t="s">
        <v>3791</v>
      </c>
      <c r="C1685" s="31" t="s">
        <v>3792</v>
      </c>
      <c r="D1685" s="31" t="s">
        <v>3793</v>
      </c>
      <c r="E1685" s="31" t="s">
        <v>28</v>
      </c>
      <c r="F1685" s="20" t="s">
        <v>16</v>
      </c>
      <c r="G1685" s="1" t="s">
        <v>17</v>
      </c>
      <c r="H1685" s="2">
        <v>1.1000000000000001</v>
      </c>
      <c r="I1685" s="8">
        <v>1</v>
      </c>
      <c r="J1685" s="34" t="s">
        <v>4696</v>
      </c>
      <c r="K1685" s="1"/>
      <c r="L1685" s="31"/>
      <c r="M1685" s="2"/>
      <c r="N1685" s="19">
        <f t="shared" si="53"/>
        <v>0</v>
      </c>
      <c r="O1685" s="19">
        <f t="shared" si="54"/>
        <v>0</v>
      </c>
      <c r="P1685" s="1" t="s">
        <v>72</v>
      </c>
    </row>
    <row r="1686" spans="1:16" x14ac:dyDescent="0.25">
      <c r="A1686" s="33"/>
      <c r="B1686" s="33"/>
      <c r="C1686" s="33"/>
      <c r="D1686" s="33"/>
      <c r="E1686" s="33"/>
      <c r="F1686" s="20" t="s">
        <v>16</v>
      </c>
      <c r="G1686" s="1" t="s">
        <v>14</v>
      </c>
      <c r="H1686" s="2">
        <v>0</v>
      </c>
      <c r="I1686" s="8">
        <v>1</v>
      </c>
      <c r="J1686" s="35"/>
      <c r="K1686" s="1"/>
      <c r="L1686" s="33"/>
      <c r="M1686" s="2"/>
      <c r="N1686" s="19">
        <f t="shared" si="53"/>
        <v>0</v>
      </c>
      <c r="O1686" s="19">
        <f t="shared" si="54"/>
        <v>0</v>
      </c>
      <c r="P1686" s="1" t="s">
        <v>24</v>
      </c>
    </row>
    <row r="1687" spans="1:16" x14ac:dyDescent="0.25">
      <c r="A1687" s="31" t="s">
        <v>160</v>
      </c>
      <c r="B1687" s="31" t="s">
        <v>3794</v>
      </c>
      <c r="C1687" s="31" t="s">
        <v>3795</v>
      </c>
      <c r="D1687" s="31" t="s">
        <v>3796</v>
      </c>
      <c r="E1687" s="31" t="s">
        <v>28</v>
      </c>
      <c r="F1687" s="20" t="s">
        <v>16</v>
      </c>
      <c r="G1687" s="1" t="s">
        <v>17</v>
      </c>
      <c r="H1687" s="2">
        <v>1.1000000000000001</v>
      </c>
      <c r="I1687" s="8">
        <v>1</v>
      </c>
      <c r="J1687" s="34" t="s">
        <v>4774</v>
      </c>
      <c r="K1687" s="1">
        <v>27.14</v>
      </c>
      <c r="L1687" s="31"/>
      <c r="M1687" s="2"/>
      <c r="N1687" s="2">
        <f t="shared" si="53"/>
        <v>27.14</v>
      </c>
      <c r="O1687" s="2">
        <f t="shared" si="54"/>
        <v>0.24232142857142858</v>
      </c>
      <c r="P1687" s="1" t="s">
        <v>27</v>
      </c>
    </row>
    <row r="1688" spans="1:16" x14ac:dyDescent="0.25">
      <c r="A1688" s="33"/>
      <c r="B1688" s="33"/>
      <c r="C1688" s="33"/>
      <c r="D1688" s="33"/>
      <c r="E1688" s="33"/>
      <c r="F1688" s="20" t="s">
        <v>16</v>
      </c>
      <c r="G1688" s="1" t="s">
        <v>14</v>
      </c>
      <c r="H1688" s="2">
        <v>0</v>
      </c>
      <c r="I1688" s="8">
        <v>1</v>
      </c>
      <c r="J1688" s="35"/>
      <c r="K1688" s="1"/>
      <c r="L1688" s="33"/>
      <c r="M1688" s="2"/>
      <c r="N1688" s="19">
        <f t="shared" si="53"/>
        <v>0</v>
      </c>
      <c r="O1688" s="19">
        <f t="shared" si="54"/>
        <v>0</v>
      </c>
      <c r="P1688" s="1" t="s">
        <v>24</v>
      </c>
    </row>
    <row r="1689" spans="1:16" x14ac:dyDescent="0.25">
      <c r="A1689" s="31" t="s">
        <v>160</v>
      </c>
      <c r="B1689" s="31" t="s">
        <v>3797</v>
      </c>
      <c r="C1689" s="31" t="s">
        <v>3798</v>
      </c>
      <c r="D1689" s="31" t="s">
        <v>3799</v>
      </c>
      <c r="E1689" s="31" t="s">
        <v>28</v>
      </c>
      <c r="F1689" s="20" t="s">
        <v>16</v>
      </c>
      <c r="G1689" s="1" t="s">
        <v>17</v>
      </c>
      <c r="H1689" s="2">
        <v>1.1000000000000001</v>
      </c>
      <c r="I1689" s="8">
        <v>1</v>
      </c>
      <c r="J1689" s="34" t="s">
        <v>4774</v>
      </c>
      <c r="K1689" s="1">
        <v>27.14</v>
      </c>
      <c r="L1689" s="31"/>
      <c r="M1689" s="2"/>
      <c r="N1689" s="2">
        <f t="shared" si="53"/>
        <v>27.14</v>
      </c>
      <c r="O1689" s="2">
        <f t="shared" si="54"/>
        <v>0.24232142857142858</v>
      </c>
      <c r="P1689" s="1" t="s">
        <v>27</v>
      </c>
    </row>
    <row r="1690" spans="1:16" x14ac:dyDescent="0.25">
      <c r="A1690" s="33"/>
      <c r="B1690" s="33"/>
      <c r="C1690" s="33"/>
      <c r="D1690" s="33"/>
      <c r="E1690" s="33"/>
      <c r="F1690" s="20" t="s">
        <v>16</v>
      </c>
      <c r="G1690" s="1" t="s">
        <v>14</v>
      </c>
      <c r="H1690" s="2">
        <v>0</v>
      </c>
      <c r="I1690" s="8">
        <v>1</v>
      </c>
      <c r="J1690" s="35"/>
      <c r="K1690" s="1"/>
      <c r="L1690" s="33"/>
      <c r="M1690" s="2"/>
      <c r="N1690" s="19">
        <f t="shared" si="53"/>
        <v>0</v>
      </c>
      <c r="O1690" s="19">
        <f t="shared" si="54"/>
        <v>0</v>
      </c>
      <c r="P1690" s="1" t="s">
        <v>24</v>
      </c>
    </row>
    <row r="1691" spans="1:16" x14ac:dyDescent="0.25">
      <c r="A1691" s="31" t="s">
        <v>160</v>
      </c>
      <c r="B1691" s="31" t="s">
        <v>3800</v>
      </c>
      <c r="C1691" s="31" t="s">
        <v>3801</v>
      </c>
      <c r="D1691" s="31" t="s">
        <v>3802</v>
      </c>
      <c r="E1691" s="31" t="s">
        <v>28</v>
      </c>
      <c r="F1691" s="20" t="s">
        <v>16</v>
      </c>
      <c r="G1691" s="1" t="s">
        <v>17</v>
      </c>
      <c r="H1691" s="2">
        <v>1.1000000000000001</v>
      </c>
      <c r="I1691" s="8">
        <v>2</v>
      </c>
      <c r="J1691" s="34" t="s">
        <v>4774</v>
      </c>
      <c r="K1691" s="1">
        <v>27.14</v>
      </c>
      <c r="L1691" s="31"/>
      <c r="M1691" s="2"/>
      <c r="N1691" s="2">
        <f t="shared" si="53"/>
        <v>27.14</v>
      </c>
      <c r="O1691" s="2">
        <f t="shared" si="54"/>
        <v>0.24232142857142858</v>
      </c>
      <c r="P1691" s="1" t="s">
        <v>45</v>
      </c>
    </row>
    <row r="1692" spans="1:16" x14ac:dyDescent="0.25">
      <c r="A1692" s="33"/>
      <c r="B1692" s="33"/>
      <c r="C1692" s="33"/>
      <c r="D1692" s="33"/>
      <c r="E1692" s="33"/>
      <c r="F1692" s="20" t="s">
        <v>16</v>
      </c>
      <c r="G1692" s="1" t="s">
        <v>14</v>
      </c>
      <c r="H1692" s="2">
        <v>0</v>
      </c>
      <c r="I1692" s="8">
        <v>1</v>
      </c>
      <c r="J1692" s="35"/>
      <c r="K1692" s="1"/>
      <c r="L1692" s="33"/>
      <c r="M1692" s="2"/>
      <c r="N1692" s="19">
        <f t="shared" si="53"/>
        <v>0</v>
      </c>
      <c r="O1692" s="19">
        <f t="shared" si="54"/>
        <v>0</v>
      </c>
      <c r="P1692" s="1" t="s">
        <v>24</v>
      </c>
    </row>
    <row r="1693" spans="1:16" x14ac:dyDescent="0.25">
      <c r="A1693" s="20" t="s">
        <v>160</v>
      </c>
      <c r="B1693" s="20" t="s">
        <v>3803</v>
      </c>
      <c r="C1693" s="20" t="s">
        <v>3804</v>
      </c>
      <c r="D1693" s="20" t="s">
        <v>3805</v>
      </c>
      <c r="E1693" s="20" t="s">
        <v>28</v>
      </c>
      <c r="F1693" s="20" t="s">
        <v>16</v>
      </c>
      <c r="G1693" s="1" t="s">
        <v>14</v>
      </c>
      <c r="H1693" s="2">
        <v>0</v>
      </c>
      <c r="I1693" s="8">
        <v>1</v>
      </c>
      <c r="J1693" s="29" t="s">
        <v>4761</v>
      </c>
      <c r="K1693" s="1"/>
      <c r="L1693" s="20"/>
      <c r="M1693" s="2"/>
      <c r="N1693" s="19">
        <f t="shared" si="53"/>
        <v>0</v>
      </c>
      <c r="O1693" s="19">
        <f t="shared" si="54"/>
        <v>0</v>
      </c>
      <c r="P1693" s="1" t="s">
        <v>24</v>
      </c>
    </row>
    <row r="1694" spans="1:16" x14ac:dyDescent="0.25">
      <c r="A1694" s="20" t="s">
        <v>160</v>
      </c>
      <c r="B1694" s="20" t="s">
        <v>3806</v>
      </c>
      <c r="C1694" s="20" t="s">
        <v>3807</v>
      </c>
      <c r="D1694" s="20" t="s">
        <v>3808</v>
      </c>
      <c r="E1694" s="20" t="s">
        <v>15</v>
      </c>
      <c r="F1694" s="20" t="s">
        <v>16</v>
      </c>
      <c r="G1694" s="1" t="s">
        <v>17</v>
      </c>
      <c r="H1694" s="2">
        <v>1.1000000000000001</v>
      </c>
      <c r="I1694" s="8">
        <v>3</v>
      </c>
      <c r="J1694" s="29"/>
      <c r="K1694" s="1"/>
      <c r="L1694" s="20" t="s">
        <v>4791</v>
      </c>
      <c r="M1694" s="2">
        <v>1007.196</v>
      </c>
      <c r="N1694" s="2">
        <f t="shared" si="53"/>
        <v>1007.196</v>
      </c>
      <c r="O1694" s="2">
        <f t="shared" si="54"/>
        <v>8.9928214285714283</v>
      </c>
      <c r="P1694" s="1" t="s">
        <v>77</v>
      </c>
    </row>
    <row r="1695" spans="1:16" x14ac:dyDescent="0.25">
      <c r="A1695" s="20" t="s">
        <v>160</v>
      </c>
      <c r="B1695" s="20" t="s">
        <v>3809</v>
      </c>
      <c r="C1695" s="20" t="s">
        <v>3810</v>
      </c>
      <c r="D1695" s="20" t="s">
        <v>3811</v>
      </c>
      <c r="E1695" s="20" t="s">
        <v>15</v>
      </c>
      <c r="F1695" s="20" t="s">
        <v>16</v>
      </c>
      <c r="G1695" s="1" t="s">
        <v>17</v>
      </c>
      <c r="H1695" s="2">
        <v>1.1000000000000001</v>
      </c>
      <c r="I1695" s="8">
        <v>4</v>
      </c>
      <c r="J1695" s="29"/>
      <c r="K1695" s="1"/>
      <c r="L1695" s="20" t="s">
        <v>4792</v>
      </c>
      <c r="M1695" s="2">
        <v>21</v>
      </c>
      <c r="N1695" s="2">
        <f t="shared" si="53"/>
        <v>21</v>
      </c>
      <c r="O1695" s="2">
        <f t="shared" si="54"/>
        <v>0.1875</v>
      </c>
      <c r="P1695" s="1" t="s">
        <v>129</v>
      </c>
    </row>
    <row r="1696" spans="1:16" x14ac:dyDescent="0.25">
      <c r="A1696" s="20" t="s">
        <v>160</v>
      </c>
      <c r="B1696" s="20" t="s">
        <v>3812</v>
      </c>
      <c r="C1696" s="20" t="s">
        <v>3813</v>
      </c>
      <c r="D1696" s="20" t="s">
        <v>3814</v>
      </c>
      <c r="E1696" s="20" t="s">
        <v>15</v>
      </c>
      <c r="F1696" s="20" t="s">
        <v>16</v>
      </c>
      <c r="G1696" s="1" t="s">
        <v>17</v>
      </c>
      <c r="H1696" s="2">
        <v>1.1000000000000001</v>
      </c>
      <c r="I1696" s="8">
        <v>1</v>
      </c>
      <c r="J1696" s="29"/>
      <c r="K1696" s="1"/>
      <c r="L1696" s="20" t="s">
        <v>4793</v>
      </c>
      <c r="M1696" s="2">
        <v>12</v>
      </c>
      <c r="N1696" s="2">
        <f t="shared" si="53"/>
        <v>12</v>
      </c>
      <c r="O1696" s="2">
        <f t="shared" si="54"/>
        <v>0.10714285714285714</v>
      </c>
      <c r="P1696" s="1" t="s">
        <v>103</v>
      </c>
    </row>
    <row r="1697" spans="1:16" x14ac:dyDescent="0.25">
      <c r="A1697" s="20" t="s">
        <v>160</v>
      </c>
      <c r="B1697" s="20" t="s">
        <v>3815</v>
      </c>
      <c r="C1697" s="20" t="s">
        <v>3816</v>
      </c>
      <c r="D1697" s="20" t="s">
        <v>3817</v>
      </c>
      <c r="E1697" s="20" t="s">
        <v>28</v>
      </c>
      <c r="F1697" s="20" t="s">
        <v>16</v>
      </c>
      <c r="G1697" s="1" t="s">
        <v>14</v>
      </c>
      <c r="H1697" s="2">
        <v>0</v>
      </c>
      <c r="I1697" s="8">
        <v>1</v>
      </c>
      <c r="J1697" s="29" t="s">
        <v>4776</v>
      </c>
      <c r="K1697" s="1"/>
      <c r="L1697" s="20"/>
      <c r="M1697" s="2"/>
      <c r="N1697" s="19">
        <f t="shared" si="53"/>
        <v>0</v>
      </c>
      <c r="O1697" s="19">
        <f t="shared" si="54"/>
        <v>0</v>
      </c>
      <c r="P1697" s="1" t="s">
        <v>24</v>
      </c>
    </row>
    <row r="1698" spans="1:16" x14ac:dyDescent="0.25">
      <c r="A1698" s="20" t="s">
        <v>160</v>
      </c>
      <c r="B1698" s="20" t="s">
        <v>3830</v>
      </c>
      <c r="C1698" s="20" t="s">
        <v>3831</v>
      </c>
      <c r="D1698" s="20" t="s">
        <v>3832</v>
      </c>
      <c r="E1698" s="20" t="s">
        <v>28</v>
      </c>
      <c r="F1698" s="20" t="s">
        <v>16</v>
      </c>
      <c r="G1698" s="1" t="s">
        <v>14</v>
      </c>
      <c r="H1698" s="2">
        <v>0</v>
      </c>
      <c r="I1698" s="8">
        <v>1</v>
      </c>
      <c r="J1698" s="29" t="s">
        <v>4776</v>
      </c>
      <c r="K1698" s="1"/>
      <c r="L1698" s="20"/>
      <c r="M1698" s="2"/>
      <c r="N1698" s="19">
        <f t="shared" si="53"/>
        <v>0</v>
      </c>
      <c r="O1698" s="19">
        <f t="shared" si="54"/>
        <v>0</v>
      </c>
      <c r="P1698" s="1" t="s">
        <v>24</v>
      </c>
    </row>
    <row r="1699" spans="1:16" x14ac:dyDescent="0.25">
      <c r="A1699" s="20" t="s">
        <v>160</v>
      </c>
      <c r="B1699" s="20" t="s">
        <v>3833</v>
      </c>
      <c r="C1699" s="20" t="s">
        <v>3834</v>
      </c>
      <c r="D1699" s="20" t="s">
        <v>3835</v>
      </c>
      <c r="E1699" s="20" t="s">
        <v>28</v>
      </c>
      <c r="F1699" s="20" t="s">
        <v>16</v>
      </c>
      <c r="G1699" s="1" t="s">
        <v>14</v>
      </c>
      <c r="H1699" s="2">
        <v>0</v>
      </c>
      <c r="I1699" s="8">
        <v>1</v>
      </c>
      <c r="J1699" s="29" t="s">
        <v>4776</v>
      </c>
      <c r="K1699" s="1"/>
      <c r="L1699" s="20"/>
      <c r="M1699" s="2"/>
      <c r="N1699" s="19">
        <f t="shared" si="53"/>
        <v>0</v>
      </c>
      <c r="O1699" s="19">
        <f t="shared" si="54"/>
        <v>0</v>
      </c>
      <c r="P1699" s="1" t="s">
        <v>24</v>
      </c>
    </row>
    <row r="1700" spans="1:16" x14ac:dyDescent="0.25">
      <c r="A1700" s="20" t="s">
        <v>160</v>
      </c>
      <c r="B1700" s="20" t="s">
        <v>3836</v>
      </c>
      <c r="C1700" s="20" t="s">
        <v>3837</v>
      </c>
      <c r="D1700" s="20" t="s">
        <v>3838</v>
      </c>
      <c r="E1700" s="20" t="s">
        <v>28</v>
      </c>
      <c r="F1700" s="20" t="s">
        <v>16</v>
      </c>
      <c r="G1700" s="1" t="s">
        <v>14</v>
      </c>
      <c r="H1700" s="2">
        <v>0</v>
      </c>
      <c r="I1700" s="8">
        <v>1</v>
      </c>
      <c r="J1700" s="29" t="s">
        <v>4776</v>
      </c>
      <c r="K1700" s="1"/>
      <c r="L1700" s="20"/>
      <c r="M1700" s="2"/>
      <c r="N1700" s="19">
        <f t="shared" si="53"/>
        <v>0</v>
      </c>
      <c r="O1700" s="19">
        <f t="shared" si="54"/>
        <v>0</v>
      </c>
      <c r="P1700" s="1" t="s">
        <v>24</v>
      </c>
    </row>
    <row r="1701" spans="1:16" x14ac:dyDescent="0.25">
      <c r="A1701" s="20" t="s">
        <v>160</v>
      </c>
      <c r="B1701" s="20" t="s">
        <v>3839</v>
      </c>
      <c r="C1701" s="20" t="s">
        <v>3840</v>
      </c>
      <c r="D1701" s="20" t="s">
        <v>3841</v>
      </c>
      <c r="E1701" s="20" t="s">
        <v>28</v>
      </c>
      <c r="F1701" s="20" t="s">
        <v>16</v>
      </c>
      <c r="G1701" s="1" t="s">
        <v>14</v>
      </c>
      <c r="H1701" s="2">
        <v>0</v>
      </c>
      <c r="I1701" s="8">
        <v>1</v>
      </c>
      <c r="J1701" s="29" t="s">
        <v>4776</v>
      </c>
      <c r="K1701" s="1"/>
      <c r="L1701" s="20"/>
      <c r="M1701" s="2"/>
      <c r="N1701" s="19">
        <f t="shared" si="53"/>
        <v>0</v>
      </c>
      <c r="O1701" s="19">
        <f t="shared" si="54"/>
        <v>0</v>
      </c>
      <c r="P1701" s="1" t="s">
        <v>24</v>
      </c>
    </row>
    <row r="1702" spans="1:16" x14ac:dyDescent="0.25">
      <c r="A1702" s="20" t="s">
        <v>160</v>
      </c>
      <c r="B1702" s="20" t="s">
        <v>3842</v>
      </c>
      <c r="C1702" s="20" t="s">
        <v>3843</v>
      </c>
      <c r="D1702" s="20" t="s">
        <v>3844</v>
      </c>
      <c r="E1702" s="20" t="s">
        <v>28</v>
      </c>
      <c r="F1702" s="20" t="s">
        <v>16</v>
      </c>
      <c r="G1702" s="1" t="s">
        <v>14</v>
      </c>
      <c r="H1702" s="2">
        <v>0</v>
      </c>
      <c r="I1702" s="8">
        <v>1</v>
      </c>
      <c r="J1702" s="29" t="s">
        <v>4776</v>
      </c>
      <c r="K1702" s="1"/>
      <c r="L1702" s="20"/>
      <c r="M1702" s="2"/>
      <c r="N1702" s="19">
        <f t="shared" si="53"/>
        <v>0</v>
      </c>
      <c r="O1702" s="19">
        <f t="shared" si="54"/>
        <v>0</v>
      </c>
      <c r="P1702" s="1" t="s">
        <v>24</v>
      </c>
    </row>
    <row r="1703" spans="1:16" x14ac:dyDescent="0.25">
      <c r="A1703" s="20" t="s">
        <v>160</v>
      </c>
      <c r="B1703" s="20" t="s">
        <v>3845</v>
      </c>
      <c r="C1703" s="20" t="s">
        <v>3846</v>
      </c>
      <c r="D1703" s="20" t="s">
        <v>3847</v>
      </c>
      <c r="E1703" s="20" t="s">
        <v>28</v>
      </c>
      <c r="F1703" s="20" t="s">
        <v>16</v>
      </c>
      <c r="G1703" s="1" t="s">
        <v>14</v>
      </c>
      <c r="H1703" s="2">
        <v>0</v>
      </c>
      <c r="I1703" s="8">
        <v>1</v>
      </c>
      <c r="J1703" s="29" t="s">
        <v>4776</v>
      </c>
      <c r="K1703" s="1"/>
      <c r="L1703" s="20"/>
      <c r="M1703" s="2"/>
      <c r="N1703" s="19">
        <f t="shared" si="53"/>
        <v>0</v>
      </c>
      <c r="O1703" s="19">
        <f t="shared" si="54"/>
        <v>0</v>
      </c>
      <c r="P1703" s="1" t="s">
        <v>24</v>
      </c>
    </row>
    <row r="1704" spans="1:16" x14ac:dyDescent="0.25">
      <c r="A1704" s="20" t="s">
        <v>160</v>
      </c>
      <c r="B1704" s="20" t="s">
        <v>3851</v>
      </c>
      <c r="C1704" s="20" t="s">
        <v>3852</v>
      </c>
      <c r="D1704" s="20" t="s">
        <v>3853</v>
      </c>
      <c r="E1704" s="20" t="s">
        <v>28</v>
      </c>
      <c r="F1704" s="20" t="s">
        <v>16</v>
      </c>
      <c r="G1704" s="1" t="s">
        <v>14</v>
      </c>
      <c r="H1704" s="2">
        <v>0</v>
      </c>
      <c r="I1704" s="8">
        <v>1</v>
      </c>
      <c r="J1704" s="29" t="s">
        <v>4757</v>
      </c>
      <c r="K1704" s="1"/>
      <c r="L1704" s="20"/>
      <c r="M1704" s="2"/>
      <c r="N1704" s="19">
        <f t="shared" si="53"/>
        <v>0</v>
      </c>
      <c r="O1704" s="19">
        <f t="shared" si="54"/>
        <v>0</v>
      </c>
      <c r="P1704" s="1" t="s">
        <v>24</v>
      </c>
    </row>
    <row r="1705" spans="1:16" x14ac:dyDescent="0.25">
      <c r="A1705" s="31" t="s">
        <v>160</v>
      </c>
      <c r="B1705" s="31" t="s">
        <v>3854</v>
      </c>
      <c r="C1705" s="31" t="s">
        <v>3855</v>
      </c>
      <c r="D1705" s="31" t="s">
        <v>3856</v>
      </c>
      <c r="E1705" s="31" t="s">
        <v>43</v>
      </c>
      <c r="F1705" s="20" t="s">
        <v>16</v>
      </c>
      <c r="G1705" s="1" t="s">
        <v>105</v>
      </c>
      <c r="H1705" s="2">
        <v>8</v>
      </c>
      <c r="I1705" s="8">
        <v>1</v>
      </c>
      <c r="J1705" s="34" t="s">
        <v>4558</v>
      </c>
      <c r="K1705" s="1"/>
      <c r="L1705" s="31"/>
      <c r="M1705" s="2"/>
      <c r="N1705" s="19">
        <f t="shared" si="53"/>
        <v>0</v>
      </c>
      <c r="O1705" s="19">
        <f t="shared" si="54"/>
        <v>0</v>
      </c>
      <c r="P1705" s="1" t="s">
        <v>12</v>
      </c>
    </row>
    <row r="1706" spans="1:16" x14ac:dyDescent="0.25">
      <c r="A1706" s="32"/>
      <c r="B1706" s="32"/>
      <c r="C1706" s="32"/>
      <c r="D1706" s="32"/>
      <c r="E1706" s="32"/>
      <c r="F1706" s="20" t="s">
        <v>16</v>
      </c>
      <c r="G1706" s="1" t="s">
        <v>17</v>
      </c>
      <c r="H1706" s="2">
        <v>1.1000000000000001</v>
      </c>
      <c r="I1706" s="8">
        <v>3</v>
      </c>
      <c r="J1706" s="36"/>
      <c r="K1706" s="1">
        <v>389.4</v>
      </c>
      <c r="L1706" s="32"/>
      <c r="M1706" s="2"/>
      <c r="N1706" s="2">
        <f t="shared" si="53"/>
        <v>389.4</v>
      </c>
      <c r="O1706" s="2">
        <f t="shared" si="54"/>
        <v>3.4767857142857141</v>
      </c>
      <c r="P1706" s="1" t="s">
        <v>74</v>
      </c>
    </row>
    <row r="1707" spans="1:16" x14ac:dyDescent="0.25">
      <c r="A1707" s="33"/>
      <c r="B1707" s="33"/>
      <c r="C1707" s="33"/>
      <c r="D1707" s="33"/>
      <c r="E1707" s="33"/>
      <c r="F1707" s="20" t="s">
        <v>16</v>
      </c>
      <c r="G1707" s="1" t="s">
        <v>14</v>
      </c>
      <c r="H1707" s="2">
        <v>0</v>
      </c>
      <c r="I1707" s="8">
        <v>1</v>
      </c>
      <c r="J1707" s="35"/>
      <c r="K1707" s="1"/>
      <c r="L1707" s="33"/>
      <c r="M1707" s="2"/>
      <c r="N1707" s="19">
        <f t="shared" si="53"/>
        <v>0</v>
      </c>
      <c r="O1707" s="19">
        <f t="shared" si="54"/>
        <v>0</v>
      </c>
      <c r="P1707" s="1" t="s">
        <v>12</v>
      </c>
    </row>
    <row r="1708" spans="1:16" x14ac:dyDescent="0.25">
      <c r="A1708" s="31" t="s">
        <v>160</v>
      </c>
      <c r="B1708" s="31" t="s">
        <v>3857</v>
      </c>
      <c r="C1708" s="31" t="s">
        <v>3858</v>
      </c>
      <c r="D1708" s="31" t="s">
        <v>3859</v>
      </c>
      <c r="E1708" s="31" t="s">
        <v>15</v>
      </c>
      <c r="F1708" s="20" t="s">
        <v>16</v>
      </c>
      <c r="G1708" s="1" t="s">
        <v>105</v>
      </c>
      <c r="H1708" s="2">
        <v>8</v>
      </c>
      <c r="I1708" s="8">
        <v>0</v>
      </c>
      <c r="J1708" s="34"/>
      <c r="K1708" s="1"/>
      <c r="L1708" s="31" t="s">
        <v>4732</v>
      </c>
      <c r="M1708" s="2">
        <v>120</v>
      </c>
      <c r="N1708" s="2">
        <f t="shared" si="53"/>
        <v>120</v>
      </c>
      <c r="O1708" s="2">
        <f t="shared" si="54"/>
        <v>1.0714285714285714</v>
      </c>
      <c r="P1708" s="1" t="s">
        <v>10</v>
      </c>
    </row>
    <row r="1709" spans="1:16" x14ac:dyDescent="0.25">
      <c r="A1709" s="33"/>
      <c r="B1709" s="33"/>
      <c r="C1709" s="33"/>
      <c r="D1709" s="33"/>
      <c r="E1709" s="33"/>
      <c r="F1709" s="20" t="s">
        <v>16</v>
      </c>
      <c r="G1709" s="1" t="s">
        <v>17</v>
      </c>
      <c r="H1709" s="2">
        <v>1.1000000000000001</v>
      </c>
      <c r="I1709" s="8">
        <v>3</v>
      </c>
      <c r="J1709" s="35"/>
      <c r="K1709" s="1"/>
      <c r="L1709" s="33"/>
      <c r="M1709" s="2">
        <v>0</v>
      </c>
      <c r="N1709" s="19">
        <f t="shared" ref="N1709:N1772" si="55">K1709+M1709</f>
        <v>0</v>
      </c>
      <c r="O1709" s="19">
        <f t="shared" ref="O1709:O1772" si="56">N1709/112</f>
        <v>0</v>
      </c>
      <c r="P1709" s="1" t="s">
        <v>77</v>
      </c>
    </row>
    <row r="1710" spans="1:16" x14ac:dyDescent="0.25">
      <c r="A1710" s="20" t="s">
        <v>160</v>
      </c>
      <c r="B1710" s="20" t="s">
        <v>3860</v>
      </c>
      <c r="C1710" s="20" t="s">
        <v>3861</v>
      </c>
      <c r="D1710" s="20" t="s">
        <v>3862</v>
      </c>
      <c r="E1710" s="20" t="s">
        <v>15</v>
      </c>
      <c r="F1710" s="20" t="s">
        <v>16</v>
      </c>
      <c r="G1710" s="1" t="s">
        <v>17</v>
      </c>
      <c r="H1710" s="2">
        <v>1.1000000000000001</v>
      </c>
      <c r="I1710" s="8">
        <v>2</v>
      </c>
      <c r="J1710" s="29"/>
      <c r="K1710" s="1"/>
      <c r="L1710" s="20" t="s">
        <v>4596</v>
      </c>
      <c r="M1710" s="2">
        <v>0</v>
      </c>
      <c r="N1710" s="19">
        <f t="shared" si="55"/>
        <v>0</v>
      </c>
      <c r="O1710" s="19">
        <f t="shared" si="56"/>
        <v>0</v>
      </c>
      <c r="P1710" s="1" t="s">
        <v>22</v>
      </c>
    </row>
    <row r="1711" spans="1:16" x14ac:dyDescent="0.25">
      <c r="A1711" s="20" t="s">
        <v>160</v>
      </c>
      <c r="B1711" s="20" t="s">
        <v>3869</v>
      </c>
      <c r="C1711" s="20" t="s">
        <v>3870</v>
      </c>
      <c r="D1711" s="20" t="s">
        <v>3871</v>
      </c>
      <c r="E1711" s="20" t="s">
        <v>127</v>
      </c>
      <c r="F1711" s="20" t="s">
        <v>16</v>
      </c>
      <c r="G1711" s="1" t="s">
        <v>105</v>
      </c>
      <c r="H1711" s="2">
        <v>8</v>
      </c>
      <c r="I1711" s="8">
        <v>1</v>
      </c>
      <c r="J1711" s="29"/>
      <c r="K1711" s="1"/>
      <c r="L1711" s="20" t="s">
        <v>4416</v>
      </c>
      <c r="M1711" s="2">
        <v>79.8</v>
      </c>
      <c r="N1711" s="2">
        <f t="shared" si="55"/>
        <v>79.8</v>
      </c>
      <c r="O1711" s="2">
        <f t="shared" si="56"/>
        <v>0.71250000000000002</v>
      </c>
      <c r="P1711" s="1" t="s">
        <v>12</v>
      </c>
    </row>
    <row r="1712" spans="1:16" x14ac:dyDescent="0.25">
      <c r="A1712" s="20" t="s">
        <v>160</v>
      </c>
      <c r="B1712" s="20" t="s">
        <v>3872</v>
      </c>
      <c r="C1712" s="20" t="s">
        <v>3873</v>
      </c>
      <c r="D1712" s="20" t="s">
        <v>3874</v>
      </c>
      <c r="E1712" s="20" t="s">
        <v>28</v>
      </c>
      <c r="F1712" s="20" t="s">
        <v>16</v>
      </c>
      <c r="G1712" s="1" t="s">
        <v>14</v>
      </c>
      <c r="H1712" s="2">
        <v>0</v>
      </c>
      <c r="I1712" s="8">
        <v>1</v>
      </c>
      <c r="J1712" s="29" t="s">
        <v>4486</v>
      </c>
      <c r="K1712" s="1"/>
      <c r="L1712" s="20"/>
      <c r="M1712" s="2"/>
      <c r="N1712" s="19">
        <f t="shared" si="55"/>
        <v>0</v>
      </c>
      <c r="O1712" s="19">
        <f t="shared" si="56"/>
        <v>0</v>
      </c>
      <c r="P1712" s="1" t="s">
        <v>24</v>
      </c>
    </row>
    <row r="1713" spans="1:16" x14ac:dyDescent="0.25">
      <c r="A1713" s="20" t="s">
        <v>160</v>
      </c>
      <c r="B1713" s="20" t="s">
        <v>3875</v>
      </c>
      <c r="C1713" s="20" t="s">
        <v>3876</v>
      </c>
      <c r="D1713" s="20" t="s">
        <v>3877</v>
      </c>
      <c r="E1713" s="20" t="s">
        <v>28</v>
      </c>
      <c r="F1713" s="20" t="s">
        <v>16</v>
      </c>
      <c r="G1713" s="1" t="s">
        <v>14</v>
      </c>
      <c r="H1713" s="2">
        <v>0</v>
      </c>
      <c r="I1713" s="8">
        <v>1</v>
      </c>
      <c r="J1713" s="29" t="s">
        <v>4486</v>
      </c>
      <c r="K1713" s="1"/>
      <c r="L1713" s="20"/>
      <c r="M1713" s="2"/>
      <c r="N1713" s="19">
        <f t="shared" si="55"/>
        <v>0</v>
      </c>
      <c r="O1713" s="19">
        <f t="shared" si="56"/>
        <v>0</v>
      </c>
      <c r="P1713" s="1" t="s">
        <v>24</v>
      </c>
    </row>
    <row r="1714" spans="1:16" x14ac:dyDescent="0.25">
      <c r="A1714" s="20" t="s">
        <v>160</v>
      </c>
      <c r="B1714" s="20" t="s">
        <v>3879</v>
      </c>
      <c r="C1714" s="20" t="s">
        <v>3880</v>
      </c>
      <c r="D1714" s="20" t="s">
        <v>3881</v>
      </c>
      <c r="E1714" s="20" t="s">
        <v>28</v>
      </c>
      <c r="F1714" s="20" t="s">
        <v>16</v>
      </c>
      <c r="G1714" s="1" t="s">
        <v>14</v>
      </c>
      <c r="H1714" s="2">
        <v>0</v>
      </c>
      <c r="I1714" s="8">
        <v>1</v>
      </c>
      <c r="J1714" s="29" t="s">
        <v>4486</v>
      </c>
      <c r="K1714" s="1"/>
      <c r="L1714" s="20"/>
      <c r="M1714" s="2"/>
      <c r="N1714" s="19">
        <f t="shared" si="55"/>
        <v>0</v>
      </c>
      <c r="O1714" s="19">
        <f t="shared" si="56"/>
        <v>0</v>
      </c>
      <c r="P1714" s="1" t="s">
        <v>12</v>
      </c>
    </row>
    <row r="1715" spans="1:16" x14ac:dyDescent="0.25">
      <c r="A1715" s="20" t="s">
        <v>160</v>
      </c>
      <c r="B1715" s="20" t="s">
        <v>3885</v>
      </c>
      <c r="C1715" s="20" t="s">
        <v>3886</v>
      </c>
      <c r="D1715" s="20" t="s">
        <v>3887</v>
      </c>
      <c r="E1715" s="20" t="s">
        <v>28</v>
      </c>
      <c r="F1715" s="20" t="s">
        <v>16</v>
      </c>
      <c r="G1715" s="1" t="s">
        <v>14</v>
      </c>
      <c r="H1715" s="2">
        <v>0</v>
      </c>
      <c r="I1715" s="8">
        <v>1</v>
      </c>
      <c r="J1715" s="29" t="s">
        <v>4486</v>
      </c>
      <c r="K1715" s="1"/>
      <c r="L1715" s="20"/>
      <c r="M1715" s="2"/>
      <c r="N1715" s="19">
        <f t="shared" si="55"/>
        <v>0</v>
      </c>
      <c r="O1715" s="19">
        <f t="shared" si="56"/>
        <v>0</v>
      </c>
      <c r="P1715" s="1" t="s">
        <v>24</v>
      </c>
    </row>
    <row r="1716" spans="1:16" x14ac:dyDescent="0.25">
      <c r="A1716" s="20" t="s">
        <v>160</v>
      </c>
      <c r="B1716" s="20" t="s">
        <v>3888</v>
      </c>
      <c r="C1716" s="20" t="s">
        <v>3889</v>
      </c>
      <c r="D1716" s="20" t="s">
        <v>3890</v>
      </c>
      <c r="E1716" s="20" t="s">
        <v>28</v>
      </c>
      <c r="F1716" s="20" t="s">
        <v>16</v>
      </c>
      <c r="G1716" s="1" t="s">
        <v>14</v>
      </c>
      <c r="H1716" s="2">
        <v>0</v>
      </c>
      <c r="I1716" s="8">
        <v>1</v>
      </c>
      <c r="J1716" s="29" t="s">
        <v>4486</v>
      </c>
      <c r="K1716" s="1"/>
      <c r="L1716" s="20"/>
      <c r="M1716" s="2"/>
      <c r="N1716" s="19">
        <f t="shared" si="55"/>
        <v>0</v>
      </c>
      <c r="O1716" s="19">
        <f t="shared" si="56"/>
        <v>0</v>
      </c>
      <c r="P1716" s="1" t="s">
        <v>24</v>
      </c>
    </row>
    <row r="1717" spans="1:16" x14ac:dyDescent="0.25">
      <c r="A1717" s="20" t="s">
        <v>160</v>
      </c>
      <c r="B1717" s="20" t="s">
        <v>3891</v>
      </c>
      <c r="C1717" s="20" t="s">
        <v>3892</v>
      </c>
      <c r="D1717" s="20" t="s">
        <v>3893</v>
      </c>
      <c r="E1717" s="20" t="s">
        <v>28</v>
      </c>
      <c r="F1717" s="20" t="s">
        <v>16</v>
      </c>
      <c r="G1717" s="1" t="s">
        <v>14</v>
      </c>
      <c r="H1717" s="2">
        <v>0</v>
      </c>
      <c r="I1717" s="8">
        <v>1</v>
      </c>
      <c r="J1717" s="29" t="s">
        <v>4486</v>
      </c>
      <c r="K1717" s="1"/>
      <c r="L1717" s="20"/>
      <c r="M1717" s="2"/>
      <c r="N1717" s="19">
        <f t="shared" si="55"/>
        <v>0</v>
      </c>
      <c r="O1717" s="19">
        <f t="shared" si="56"/>
        <v>0</v>
      </c>
      <c r="P1717" s="1" t="s">
        <v>24</v>
      </c>
    </row>
    <row r="1718" spans="1:16" x14ac:dyDescent="0.25">
      <c r="A1718" s="20" t="s">
        <v>160</v>
      </c>
      <c r="B1718" s="20" t="s">
        <v>3894</v>
      </c>
      <c r="C1718" s="20" t="s">
        <v>3895</v>
      </c>
      <c r="D1718" s="20" t="s">
        <v>3896</v>
      </c>
      <c r="E1718" s="20" t="s">
        <v>28</v>
      </c>
      <c r="F1718" s="20" t="s">
        <v>16</v>
      </c>
      <c r="G1718" s="1" t="s">
        <v>14</v>
      </c>
      <c r="H1718" s="2">
        <v>0</v>
      </c>
      <c r="I1718" s="8">
        <v>1</v>
      </c>
      <c r="J1718" s="29" t="s">
        <v>4486</v>
      </c>
      <c r="K1718" s="1"/>
      <c r="L1718" s="20"/>
      <c r="M1718" s="2"/>
      <c r="N1718" s="19">
        <f t="shared" si="55"/>
        <v>0</v>
      </c>
      <c r="O1718" s="19">
        <f t="shared" si="56"/>
        <v>0</v>
      </c>
      <c r="P1718" s="1" t="s">
        <v>24</v>
      </c>
    </row>
    <row r="1719" spans="1:16" x14ac:dyDescent="0.25">
      <c r="A1719" s="20" t="s">
        <v>160</v>
      </c>
      <c r="B1719" s="20" t="s">
        <v>3903</v>
      </c>
      <c r="C1719" s="20" t="s">
        <v>3904</v>
      </c>
      <c r="D1719" s="20" t="s">
        <v>3905</v>
      </c>
      <c r="E1719" s="20" t="s">
        <v>15</v>
      </c>
      <c r="F1719" s="20" t="s">
        <v>16</v>
      </c>
      <c r="G1719" s="1" t="s">
        <v>17</v>
      </c>
      <c r="H1719" s="2">
        <v>1.1000000000000001</v>
      </c>
      <c r="I1719" s="8">
        <v>2</v>
      </c>
      <c r="J1719" s="29"/>
      <c r="K1719" s="1"/>
      <c r="L1719" s="20" t="s">
        <v>4734</v>
      </c>
      <c r="M1719" s="2">
        <v>52.5</v>
      </c>
      <c r="N1719" s="2">
        <f t="shared" si="55"/>
        <v>52.5</v>
      </c>
      <c r="O1719" s="2">
        <f t="shared" si="56"/>
        <v>0.46875</v>
      </c>
      <c r="P1719" s="1" t="s">
        <v>22</v>
      </c>
    </row>
    <row r="1720" spans="1:16" x14ac:dyDescent="0.25">
      <c r="A1720" s="20" t="s">
        <v>160</v>
      </c>
      <c r="B1720" s="20" t="s">
        <v>3906</v>
      </c>
      <c r="C1720" s="20" t="s">
        <v>3907</v>
      </c>
      <c r="D1720" s="20" t="s">
        <v>3908</v>
      </c>
      <c r="E1720" s="20" t="s">
        <v>15</v>
      </c>
      <c r="F1720" s="20" t="s">
        <v>16</v>
      </c>
      <c r="G1720" s="1" t="s">
        <v>17</v>
      </c>
      <c r="H1720" s="2">
        <v>1.1000000000000001</v>
      </c>
      <c r="I1720" s="8">
        <v>1</v>
      </c>
      <c r="J1720" s="29"/>
      <c r="K1720" s="1"/>
      <c r="L1720" s="20" t="s">
        <v>4735</v>
      </c>
      <c r="M1720" s="2">
        <v>128.79599999999999</v>
      </c>
      <c r="N1720" s="2">
        <f t="shared" si="55"/>
        <v>128.79599999999999</v>
      </c>
      <c r="O1720" s="2">
        <f t="shared" si="56"/>
        <v>1.1499642857142856</v>
      </c>
      <c r="P1720" s="1" t="s">
        <v>99</v>
      </c>
    </row>
    <row r="1721" spans="1:16" x14ac:dyDescent="0.25">
      <c r="A1721" s="20" t="s">
        <v>160</v>
      </c>
      <c r="B1721" s="20" t="s">
        <v>3909</v>
      </c>
      <c r="C1721" s="20" t="s">
        <v>3910</v>
      </c>
      <c r="D1721" s="20" t="s">
        <v>3911</v>
      </c>
      <c r="E1721" s="20" t="s">
        <v>15</v>
      </c>
      <c r="F1721" s="20" t="s">
        <v>16</v>
      </c>
      <c r="G1721" s="1" t="s">
        <v>17</v>
      </c>
      <c r="H1721" s="2">
        <v>1.1000000000000001</v>
      </c>
      <c r="I1721" s="8">
        <v>1</v>
      </c>
      <c r="J1721" s="29"/>
      <c r="K1721" s="1"/>
      <c r="L1721" s="20" t="s">
        <v>4353</v>
      </c>
      <c r="M1721" s="2">
        <v>0</v>
      </c>
      <c r="N1721" s="19">
        <f t="shared" si="55"/>
        <v>0</v>
      </c>
      <c r="O1721" s="19">
        <f t="shared" si="56"/>
        <v>0</v>
      </c>
      <c r="P1721" s="1" t="s">
        <v>72</v>
      </c>
    </row>
    <row r="1722" spans="1:16" x14ac:dyDescent="0.25">
      <c r="A1722" s="20" t="s">
        <v>160</v>
      </c>
      <c r="B1722" s="20" t="s">
        <v>3912</v>
      </c>
      <c r="C1722" s="20" t="s">
        <v>3913</v>
      </c>
      <c r="D1722" s="20" t="s">
        <v>3914</v>
      </c>
      <c r="E1722" s="20" t="s">
        <v>15</v>
      </c>
      <c r="F1722" s="20" t="s">
        <v>16</v>
      </c>
      <c r="G1722" s="1" t="s">
        <v>17</v>
      </c>
      <c r="H1722" s="2">
        <v>1.1000000000000001</v>
      </c>
      <c r="I1722" s="8">
        <v>1</v>
      </c>
      <c r="J1722" s="29"/>
      <c r="K1722" s="1"/>
      <c r="L1722" s="20" t="s">
        <v>4353</v>
      </c>
      <c r="M1722" s="2">
        <v>0</v>
      </c>
      <c r="N1722" s="19">
        <f t="shared" si="55"/>
        <v>0</v>
      </c>
      <c r="O1722" s="19">
        <f t="shared" si="56"/>
        <v>0</v>
      </c>
      <c r="P1722" s="1" t="s">
        <v>72</v>
      </c>
    </row>
    <row r="1723" spans="1:16" x14ac:dyDescent="0.25">
      <c r="A1723" s="20" t="s">
        <v>160</v>
      </c>
      <c r="B1723" s="20" t="s">
        <v>3915</v>
      </c>
      <c r="C1723" s="20" t="s">
        <v>3916</v>
      </c>
      <c r="D1723" s="20" t="s">
        <v>3917</v>
      </c>
      <c r="E1723" s="20" t="s">
        <v>15</v>
      </c>
      <c r="F1723" s="20" t="s">
        <v>16</v>
      </c>
      <c r="G1723" s="1" t="s">
        <v>17</v>
      </c>
      <c r="H1723" s="2">
        <v>1.1000000000000001</v>
      </c>
      <c r="I1723" s="8">
        <v>1</v>
      </c>
      <c r="J1723" s="29"/>
      <c r="K1723" s="1"/>
      <c r="L1723" s="20" t="s">
        <v>4353</v>
      </c>
      <c r="M1723" s="2">
        <v>57.42</v>
      </c>
      <c r="N1723" s="2">
        <f t="shared" si="55"/>
        <v>57.42</v>
      </c>
      <c r="O1723" s="2">
        <f t="shared" si="56"/>
        <v>0.51267857142857143</v>
      </c>
      <c r="P1723" s="1" t="s">
        <v>72</v>
      </c>
    </row>
    <row r="1724" spans="1:16" x14ac:dyDescent="0.25">
      <c r="A1724" s="20" t="s">
        <v>160</v>
      </c>
      <c r="B1724" s="20" t="s">
        <v>3918</v>
      </c>
      <c r="C1724" s="20" t="s">
        <v>3919</v>
      </c>
      <c r="D1724" s="20" t="s">
        <v>3920</v>
      </c>
      <c r="E1724" s="20" t="s">
        <v>15</v>
      </c>
      <c r="F1724" s="20" t="s">
        <v>16</v>
      </c>
      <c r="G1724" s="1" t="s">
        <v>17</v>
      </c>
      <c r="H1724" s="2">
        <v>1.1000000000000001</v>
      </c>
      <c r="I1724" s="8">
        <v>5</v>
      </c>
      <c r="J1724" s="29"/>
      <c r="K1724" s="1"/>
      <c r="L1724" s="20" t="s">
        <v>4353</v>
      </c>
      <c r="M1724" s="2">
        <v>0</v>
      </c>
      <c r="N1724" s="19">
        <f t="shared" si="55"/>
        <v>0</v>
      </c>
      <c r="O1724" s="19">
        <f t="shared" si="56"/>
        <v>0</v>
      </c>
      <c r="P1724" s="1" t="s">
        <v>3921</v>
      </c>
    </row>
    <row r="1725" spans="1:16" x14ac:dyDescent="0.25">
      <c r="A1725" s="20" t="s">
        <v>160</v>
      </c>
      <c r="B1725" s="20" t="s">
        <v>3922</v>
      </c>
      <c r="C1725" s="20" t="s">
        <v>3923</v>
      </c>
      <c r="D1725" s="20" t="s">
        <v>3924</v>
      </c>
      <c r="E1725" s="20" t="s">
        <v>15</v>
      </c>
      <c r="F1725" s="20" t="s">
        <v>16</v>
      </c>
      <c r="G1725" s="1" t="s">
        <v>17</v>
      </c>
      <c r="H1725" s="2">
        <v>1.1000000000000001</v>
      </c>
      <c r="I1725" s="8">
        <v>1</v>
      </c>
      <c r="J1725" s="29"/>
      <c r="K1725" s="1"/>
      <c r="L1725" s="20" t="s">
        <v>4353</v>
      </c>
      <c r="M1725" s="2">
        <v>0</v>
      </c>
      <c r="N1725" s="19">
        <f t="shared" si="55"/>
        <v>0</v>
      </c>
      <c r="O1725" s="19">
        <f t="shared" si="56"/>
        <v>0</v>
      </c>
      <c r="P1725" s="1" t="s">
        <v>72</v>
      </c>
    </row>
    <row r="1726" spans="1:16" x14ac:dyDescent="0.25">
      <c r="A1726" s="20" t="s">
        <v>160</v>
      </c>
      <c r="B1726" s="20" t="s">
        <v>3925</v>
      </c>
      <c r="C1726" s="20" t="s">
        <v>3926</v>
      </c>
      <c r="D1726" s="20" t="s">
        <v>3927</v>
      </c>
      <c r="E1726" s="20" t="s">
        <v>15</v>
      </c>
      <c r="F1726" s="20" t="s">
        <v>16</v>
      </c>
      <c r="G1726" s="1" t="s">
        <v>17</v>
      </c>
      <c r="H1726" s="2">
        <v>1.1000000000000001</v>
      </c>
      <c r="I1726" s="8">
        <v>1</v>
      </c>
      <c r="J1726" s="29"/>
      <c r="K1726" s="1"/>
      <c r="L1726" s="20" t="s">
        <v>4353</v>
      </c>
      <c r="M1726" s="2">
        <v>0</v>
      </c>
      <c r="N1726" s="19">
        <f t="shared" si="55"/>
        <v>0</v>
      </c>
      <c r="O1726" s="19">
        <f t="shared" si="56"/>
        <v>0</v>
      </c>
      <c r="P1726" s="1" t="s">
        <v>72</v>
      </c>
    </row>
    <row r="1727" spans="1:16" x14ac:dyDescent="0.25">
      <c r="A1727" s="20" t="s">
        <v>160</v>
      </c>
      <c r="B1727" s="20" t="s">
        <v>3928</v>
      </c>
      <c r="C1727" s="20" t="s">
        <v>3929</v>
      </c>
      <c r="D1727" s="20" t="s">
        <v>3930</v>
      </c>
      <c r="E1727" s="20" t="s">
        <v>15</v>
      </c>
      <c r="F1727" s="20" t="s">
        <v>16</v>
      </c>
      <c r="G1727" s="1" t="s">
        <v>17</v>
      </c>
      <c r="H1727" s="2">
        <v>1.1000000000000001</v>
      </c>
      <c r="I1727" s="8">
        <v>1</v>
      </c>
      <c r="J1727" s="29"/>
      <c r="K1727" s="1"/>
      <c r="L1727" s="20" t="s">
        <v>4353</v>
      </c>
      <c r="M1727" s="2">
        <v>0</v>
      </c>
      <c r="N1727" s="19">
        <f t="shared" si="55"/>
        <v>0</v>
      </c>
      <c r="O1727" s="19">
        <f t="shared" si="56"/>
        <v>0</v>
      </c>
      <c r="P1727" s="1" t="s">
        <v>72</v>
      </c>
    </row>
    <row r="1728" spans="1:16" x14ac:dyDescent="0.25">
      <c r="A1728" s="20" t="s">
        <v>160</v>
      </c>
      <c r="B1728" s="20" t="s">
        <v>3931</v>
      </c>
      <c r="C1728" s="20" t="s">
        <v>3932</v>
      </c>
      <c r="D1728" s="20" t="s">
        <v>3933</v>
      </c>
      <c r="E1728" s="20" t="s">
        <v>15</v>
      </c>
      <c r="F1728" s="20" t="s">
        <v>16</v>
      </c>
      <c r="G1728" s="1" t="s">
        <v>17</v>
      </c>
      <c r="H1728" s="2">
        <v>1.1000000000000001</v>
      </c>
      <c r="I1728" s="8">
        <v>1</v>
      </c>
      <c r="J1728" s="29"/>
      <c r="K1728" s="1"/>
      <c r="L1728" s="20" t="s">
        <v>4353</v>
      </c>
      <c r="M1728" s="2">
        <v>0</v>
      </c>
      <c r="N1728" s="19">
        <f t="shared" si="55"/>
        <v>0</v>
      </c>
      <c r="O1728" s="19">
        <f t="shared" si="56"/>
        <v>0</v>
      </c>
      <c r="P1728" s="1" t="s">
        <v>72</v>
      </c>
    </row>
    <row r="1729" spans="1:16" x14ac:dyDescent="0.25">
      <c r="A1729" s="20" t="s">
        <v>160</v>
      </c>
      <c r="B1729" s="20" t="s">
        <v>3934</v>
      </c>
      <c r="C1729" s="20" t="s">
        <v>3935</v>
      </c>
      <c r="D1729" s="20" t="s">
        <v>3936</v>
      </c>
      <c r="E1729" s="20" t="s">
        <v>15</v>
      </c>
      <c r="F1729" s="20" t="s">
        <v>16</v>
      </c>
      <c r="G1729" s="1" t="s">
        <v>17</v>
      </c>
      <c r="H1729" s="2">
        <v>1.1000000000000001</v>
      </c>
      <c r="I1729" s="8">
        <v>1</v>
      </c>
      <c r="J1729" s="29"/>
      <c r="K1729" s="1"/>
      <c r="L1729" s="20" t="s">
        <v>4353</v>
      </c>
      <c r="M1729" s="2">
        <v>0</v>
      </c>
      <c r="N1729" s="19">
        <f t="shared" si="55"/>
        <v>0</v>
      </c>
      <c r="O1729" s="19">
        <f t="shared" si="56"/>
        <v>0</v>
      </c>
      <c r="P1729" s="1" t="s">
        <v>72</v>
      </c>
    </row>
    <row r="1730" spans="1:16" x14ac:dyDescent="0.25">
      <c r="A1730" s="20" t="s">
        <v>160</v>
      </c>
      <c r="B1730" s="20" t="s">
        <v>3937</v>
      </c>
      <c r="C1730" s="20" t="s">
        <v>3938</v>
      </c>
      <c r="D1730" s="20" t="s">
        <v>3939</v>
      </c>
      <c r="E1730" s="20" t="s">
        <v>15</v>
      </c>
      <c r="F1730" s="20" t="s">
        <v>16</v>
      </c>
      <c r="G1730" s="1" t="s">
        <v>17</v>
      </c>
      <c r="H1730" s="2">
        <v>1.1000000000000001</v>
      </c>
      <c r="I1730" s="8">
        <v>1</v>
      </c>
      <c r="J1730" s="29"/>
      <c r="K1730" s="1"/>
      <c r="L1730" s="20" t="s">
        <v>4353</v>
      </c>
      <c r="M1730" s="2">
        <v>0</v>
      </c>
      <c r="N1730" s="19">
        <f t="shared" si="55"/>
        <v>0</v>
      </c>
      <c r="O1730" s="19">
        <f t="shared" si="56"/>
        <v>0</v>
      </c>
      <c r="P1730" s="1" t="s">
        <v>72</v>
      </c>
    </row>
    <row r="1731" spans="1:16" x14ac:dyDescent="0.25">
      <c r="A1731" s="20" t="s">
        <v>160</v>
      </c>
      <c r="B1731" s="20" t="s">
        <v>3940</v>
      </c>
      <c r="C1731" s="20" t="s">
        <v>3941</v>
      </c>
      <c r="D1731" s="20" t="s">
        <v>3942</v>
      </c>
      <c r="E1731" s="20" t="s">
        <v>15</v>
      </c>
      <c r="F1731" s="20" t="s">
        <v>16</v>
      </c>
      <c r="G1731" s="1" t="s">
        <v>17</v>
      </c>
      <c r="H1731" s="2">
        <v>1.1000000000000001</v>
      </c>
      <c r="I1731" s="8">
        <v>1</v>
      </c>
      <c r="J1731" s="29"/>
      <c r="K1731" s="1"/>
      <c r="L1731" s="20" t="s">
        <v>4353</v>
      </c>
      <c r="M1731" s="2">
        <v>0</v>
      </c>
      <c r="N1731" s="19">
        <f t="shared" si="55"/>
        <v>0</v>
      </c>
      <c r="O1731" s="19">
        <f t="shared" si="56"/>
        <v>0</v>
      </c>
      <c r="P1731" s="1" t="s">
        <v>72</v>
      </c>
    </row>
    <row r="1732" spans="1:16" x14ac:dyDescent="0.25">
      <c r="A1732" s="20" t="s">
        <v>160</v>
      </c>
      <c r="B1732" s="20" t="s">
        <v>3946</v>
      </c>
      <c r="C1732" s="20" t="s">
        <v>3947</v>
      </c>
      <c r="D1732" s="20" t="s">
        <v>3948</v>
      </c>
      <c r="E1732" s="20" t="s">
        <v>15</v>
      </c>
      <c r="F1732" s="20" t="s">
        <v>16</v>
      </c>
      <c r="G1732" s="1" t="s">
        <v>17</v>
      </c>
      <c r="H1732" s="2">
        <v>1.1000000000000001</v>
      </c>
      <c r="I1732" s="8">
        <v>1</v>
      </c>
      <c r="J1732" s="29"/>
      <c r="K1732" s="1"/>
      <c r="L1732" s="20" t="s">
        <v>4180</v>
      </c>
      <c r="M1732" s="2">
        <v>587.19600000000003</v>
      </c>
      <c r="N1732" s="2">
        <f t="shared" si="55"/>
        <v>587.19600000000003</v>
      </c>
      <c r="O1732" s="2">
        <f t="shared" si="56"/>
        <v>5.2428214285714292</v>
      </c>
      <c r="P1732" s="1" t="s">
        <v>44</v>
      </c>
    </row>
    <row r="1733" spans="1:16" x14ac:dyDescent="0.25">
      <c r="A1733" s="31" t="s">
        <v>160</v>
      </c>
      <c r="B1733" s="31" t="s">
        <v>3952</v>
      </c>
      <c r="C1733" s="31" t="s">
        <v>3953</v>
      </c>
      <c r="D1733" s="31" t="s">
        <v>3954</v>
      </c>
      <c r="E1733" s="31" t="s">
        <v>43</v>
      </c>
      <c r="F1733" s="20" t="s">
        <v>16</v>
      </c>
      <c r="G1733" s="1" t="s">
        <v>17</v>
      </c>
      <c r="H1733" s="2">
        <v>1.1000000000000001</v>
      </c>
      <c r="I1733" s="8">
        <v>6</v>
      </c>
      <c r="J1733" s="34" t="s">
        <v>4356</v>
      </c>
      <c r="K1733" s="1">
        <v>634.84</v>
      </c>
      <c r="L1733" s="31"/>
      <c r="M1733" s="2"/>
      <c r="N1733" s="2">
        <f t="shared" si="55"/>
        <v>634.84</v>
      </c>
      <c r="O1733" s="2">
        <f t="shared" si="56"/>
        <v>5.6682142857142859</v>
      </c>
      <c r="P1733" s="1" t="s">
        <v>154</v>
      </c>
    </row>
    <row r="1734" spans="1:16" x14ac:dyDescent="0.25">
      <c r="A1734" s="33"/>
      <c r="B1734" s="33"/>
      <c r="C1734" s="33"/>
      <c r="D1734" s="33"/>
      <c r="E1734" s="33"/>
      <c r="F1734" s="20" t="s">
        <v>16</v>
      </c>
      <c r="G1734" s="1" t="s">
        <v>14</v>
      </c>
      <c r="H1734" s="2">
        <v>0</v>
      </c>
      <c r="I1734" s="8">
        <v>1</v>
      </c>
      <c r="J1734" s="35"/>
      <c r="K1734" s="1"/>
      <c r="L1734" s="33"/>
      <c r="M1734" s="2"/>
      <c r="N1734" s="19">
        <f t="shared" si="55"/>
        <v>0</v>
      </c>
      <c r="O1734" s="19">
        <f t="shared" si="56"/>
        <v>0</v>
      </c>
      <c r="P1734" s="1" t="s">
        <v>24</v>
      </c>
    </row>
    <row r="1735" spans="1:16" x14ac:dyDescent="0.25">
      <c r="A1735" s="31" t="s">
        <v>160</v>
      </c>
      <c r="B1735" s="31" t="s">
        <v>3955</v>
      </c>
      <c r="C1735" s="31" t="s">
        <v>3956</v>
      </c>
      <c r="D1735" s="31" t="s">
        <v>3957</v>
      </c>
      <c r="E1735" s="31" t="s">
        <v>43</v>
      </c>
      <c r="F1735" s="20" t="s">
        <v>16</v>
      </c>
      <c r="G1735" s="1" t="s">
        <v>17</v>
      </c>
      <c r="H1735" s="2">
        <v>1.1000000000000001</v>
      </c>
      <c r="I1735" s="8">
        <v>4</v>
      </c>
      <c r="J1735" s="34" t="s">
        <v>4356</v>
      </c>
      <c r="K1735" s="1">
        <v>441.32</v>
      </c>
      <c r="L1735" s="31"/>
      <c r="M1735" s="2"/>
      <c r="N1735" s="2">
        <f t="shared" si="55"/>
        <v>441.32</v>
      </c>
      <c r="O1735" s="2">
        <f t="shared" si="56"/>
        <v>3.9403571428571427</v>
      </c>
      <c r="P1735" s="1" t="s">
        <v>118</v>
      </c>
    </row>
    <row r="1736" spans="1:16" x14ac:dyDescent="0.25">
      <c r="A1736" s="32"/>
      <c r="B1736" s="32"/>
      <c r="C1736" s="32"/>
      <c r="D1736" s="32"/>
      <c r="E1736" s="32"/>
      <c r="F1736" s="20" t="s">
        <v>16</v>
      </c>
      <c r="G1736" s="1" t="s">
        <v>14</v>
      </c>
      <c r="H1736" s="2">
        <v>0</v>
      </c>
      <c r="I1736" s="8">
        <v>1</v>
      </c>
      <c r="J1736" s="36"/>
      <c r="K1736" s="1"/>
      <c r="L1736" s="32"/>
      <c r="M1736" s="2"/>
      <c r="N1736" s="19">
        <f t="shared" si="55"/>
        <v>0</v>
      </c>
      <c r="O1736" s="19">
        <f t="shared" si="56"/>
        <v>0</v>
      </c>
      <c r="P1736" s="1" t="s">
        <v>24</v>
      </c>
    </row>
    <row r="1737" spans="1:16" x14ac:dyDescent="0.25">
      <c r="A1737" s="33"/>
      <c r="B1737" s="33"/>
      <c r="C1737" s="33"/>
      <c r="D1737" s="33"/>
      <c r="E1737" s="33"/>
      <c r="F1737" s="20" t="s">
        <v>16</v>
      </c>
      <c r="G1737" s="1" t="s">
        <v>135</v>
      </c>
      <c r="H1737" s="2">
        <v>0.1</v>
      </c>
      <c r="I1737" s="8">
        <v>1</v>
      </c>
      <c r="J1737" s="35"/>
      <c r="K1737" s="1"/>
      <c r="L1737" s="33"/>
      <c r="M1737" s="2"/>
      <c r="N1737" s="19">
        <f t="shared" si="55"/>
        <v>0</v>
      </c>
      <c r="O1737" s="19">
        <f t="shared" si="56"/>
        <v>0</v>
      </c>
      <c r="P1737" s="1" t="s">
        <v>12</v>
      </c>
    </row>
    <row r="1738" spans="1:16" x14ac:dyDescent="0.25">
      <c r="A1738" s="20" t="s">
        <v>160</v>
      </c>
      <c r="B1738" s="20" t="s">
        <v>3958</v>
      </c>
      <c r="C1738" s="20" t="s">
        <v>3959</v>
      </c>
      <c r="D1738" s="20" t="s">
        <v>3960</v>
      </c>
      <c r="E1738" s="20" t="s">
        <v>43</v>
      </c>
      <c r="F1738" s="20" t="s">
        <v>16</v>
      </c>
      <c r="G1738" s="1" t="s">
        <v>17</v>
      </c>
      <c r="H1738" s="2">
        <v>1.1000000000000001</v>
      </c>
      <c r="I1738" s="8">
        <v>3</v>
      </c>
      <c r="J1738" s="29" t="s">
        <v>4356</v>
      </c>
      <c r="K1738" s="1">
        <v>800.04</v>
      </c>
      <c r="L1738" s="20"/>
      <c r="M1738" s="2"/>
      <c r="N1738" s="2">
        <f t="shared" si="55"/>
        <v>800.04</v>
      </c>
      <c r="O1738" s="2">
        <f t="shared" si="56"/>
        <v>7.1432142857142855</v>
      </c>
      <c r="P1738" s="1" t="s">
        <v>68</v>
      </c>
    </row>
    <row r="1739" spans="1:16" x14ac:dyDescent="0.25">
      <c r="A1739" s="31" t="s">
        <v>160</v>
      </c>
      <c r="B1739" s="31" t="s">
        <v>3961</v>
      </c>
      <c r="C1739" s="31" t="s">
        <v>3962</v>
      </c>
      <c r="D1739" s="31" t="s">
        <v>3963</v>
      </c>
      <c r="E1739" s="31" t="s">
        <v>43</v>
      </c>
      <c r="F1739" s="20" t="s">
        <v>16</v>
      </c>
      <c r="G1739" s="1" t="s">
        <v>17</v>
      </c>
      <c r="H1739" s="2">
        <v>1.1000000000000001</v>
      </c>
      <c r="I1739" s="8">
        <v>3</v>
      </c>
      <c r="J1739" s="34" t="s">
        <v>4356</v>
      </c>
      <c r="K1739" s="1">
        <v>1139.8800000000001</v>
      </c>
      <c r="L1739" s="31"/>
      <c r="M1739" s="2"/>
      <c r="N1739" s="2">
        <f t="shared" si="55"/>
        <v>1139.8800000000001</v>
      </c>
      <c r="O1739" s="2">
        <f t="shared" si="56"/>
        <v>10.1775</v>
      </c>
      <c r="P1739" s="1" t="s">
        <v>34</v>
      </c>
    </row>
    <row r="1740" spans="1:16" x14ac:dyDescent="0.25">
      <c r="A1740" s="33"/>
      <c r="B1740" s="33"/>
      <c r="C1740" s="33"/>
      <c r="D1740" s="33"/>
      <c r="E1740" s="33"/>
      <c r="F1740" s="20" t="s">
        <v>16</v>
      </c>
      <c r="G1740" s="1" t="s">
        <v>14</v>
      </c>
      <c r="H1740" s="2">
        <v>0</v>
      </c>
      <c r="I1740" s="8">
        <v>1</v>
      </c>
      <c r="J1740" s="35"/>
      <c r="K1740" s="1"/>
      <c r="L1740" s="33"/>
      <c r="M1740" s="2"/>
      <c r="N1740" s="19">
        <f t="shared" si="55"/>
        <v>0</v>
      </c>
      <c r="O1740" s="19">
        <f t="shared" si="56"/>
        <v>0</v>
      </c>
      <c r="P1740" s="1" t="s">
        <v>24</v>
      </c>
    </row>
    <row r="1741" spans="1:16" x14ac:dyDescent="0.25">
      <c r="A1741" s="20" t="s">
        <v>160</v>
      </c>
      <c r="B1741" s="20" t="s">
        <v>3964</v>
      </c>
      <c r="C1741" s="20" t="s">
        <v>3965</v>
      </c>
      <c r="D1741" s="20" t="s">
        <v>3966</v>
      </c>
      <c r="E1741" s="20" t="s">
        <v>43</v>
      </c>
      <c r="F1741" s="20" t="s">
        <v>16</v>
      </c>
      <c r="G1741" s="1" t="s">
        <v>17</v>
      </c>
      <c r="H1741" s="2">
        <v>1.1000000000000001</v>
      </c>
      <c r="I1741" s="8">
        <v>5</v>
      </c>
      <c r="J1741" s="29" t="s">
        <v>4356</v>
      </c>
      <c r="K1741" s="1">
        <v>417.72</v>
      </c>
      <c r="L1741" s="20"/>
      <c r="M1741" s="2"/>
      <c r="N1741" s="2">
        <f t="shared" si="55"/>
        <v>417.72</v>
      </c>
      <c r="O1741" s="2">
        <f t="shared" si="56"/>
        <v>3.7296428571428573</v>
      </c>
      <c r="P1741" s="1" t="s">
        <v>153</v>
      </c>
    </row>
    <row r="1742" spans="1:16" x14ac:dyDescent="0.25">
      <c r="A1742" s="31" t="s">
        <v>160</v>
      </c>
      <c r="B1742" s="31" t="s">
        <v>3967</v>
      </c>
      <c r="C1742" s="31" t="s">
        <v>3968</v>
      </c>
      <c r="D1742" s="31" t="s">
        <v>3969</v>
      </c>
      <c r="E1742" s="31" t="s">
        <v>43</v>
      </c>
      <c r="F1742" s="20" t="s">
        <v>130</v>
      </c>
      <c r="G1742" s="1" t="s">
        <v>14</v>
      </c>
      <c r="H1742" s="2">
        <v>0</v>
      </c>
      <c r="I1742" s="8">
        <v>1</v>
      </c>
      <c r="J1742" s="34" t="s">
        <v>4356</v>
      </c>
      <c r="K1742" s="1"/>
      <c r="L1742" s="31"/>
      <c r="M1742" s="2"/>
      <c r="N1742" s="19">
        <f t="shared" si="55"/>
        <v>0</v>
      </c>
      <c r="O1742" s="19">
        <f t="shared" si="56"/>
        <v>0</v>
      </c>
      <c r="P1742" s="1" t="s">
        <v>12</v>
      </c>
    </row>
    <row r="1743" spans="1:16" x14ac:dyDescent="0.25">
      <c r="A1743" s="32"/>
      <c r="B1743" s="32"/>
      <c r="C1743" s="32"/>
      <c r="D1743" s="32"/>
      <c r="E1743" s="32"/>
      <c r="F1743" s="20" t="s">
        <v>16</v>
      </c>
      <c r="G1743" s="1" t="s">
        <v>17</v>
      </c>
      <c r="H1743" s="2">
        <v>1.1000000000000001</v>
      </c>
      <c r="I1743" s="8">
        <v>5</v>
      </c>
      <c r="J1743" s="36"/>
      <c r="K1743" s="1">
        <v>849.6</v>
      </c>
      <c r="L1743" s="32"/>
      <c r="M1743" s="2"/>
      <c r="N1743" s="2">
        <f t="shared" si="55"/>
        <v>849.6</v>
      </c>
      <c r="O1743" s="2">
        <f t="shared" si="56"/>
        <v>7.5857142857142863</v>
      </c>
      <c r="P1743" s="1" t="s">
        <v>153</v>
      </c>
    </row>
    <row r="1744" spans="1:16" x14ac:dyDescent="0.25">
      <c r="A1744" s="32"/>
      <c r="B1744" s="32"/>
      <c r="C1744" s="32"/>
      <c r="D1744" s="32"/>
      <c r="E1744" s="32"/>
      <c r="F1744" s="20" t="s">
        <v>16</v>
      </c>
      <c r="G1744" s="1" t="s">
        <v>14</v>
      </c>
      <c r="H1744" s="2">
        <v>0</v>
      </c>
      <c r="I1744" s="8">
        <v>1</v>
      </c>
      <c r="J1744" s="36"/>
      <c r="K1744" s="1"/>
      <c r="L1744" s="32"/>
      <c r="M1744" s="2"/>
      <c r="N1744" s="19">
        <f t="shared" si="55"/>
        <v>0</v>
      </c>
      <c r="O1744" s="19">
        <f t="shared" si="56"/>
        <v>0</v>
      </c>
      <c r="P1744" s="1" t="s">
        <v>24</v>
      </c>
    </row>
    <row r="1745" spans="1:16" x14ac:dyDescent="0.25">
      <c r="A1745" s="33"/>
      <c r="B1745" s="33"/>
      <c r="C1745" s="33"/>
      <c r="D1745" s="33"/>
      <c r="E1745" s="33"/>
      <c r="F1745" s="20" t="s">
        <v>16</v>
      </c>
      <c r="G1745" s="1" t="s">
        <v>135</v>
      </c>
      <c r="H1745" s="2">
        <v>0.1</v>
      </c>
      <c r="I1745" s="8">
        <v>1</v>
      </c>
      <c r="J1745" s="35"/>
      <c r="K1745" s="1"/>
      <c r="L1745" s="33"/>
      <c r="M1745" s="2"/>
      <c r="N1745" s="19">
        <f t="shared" si="55"/>
        <v>0</v>
      </c>
      <c r="O1745" s="19">
        <f t="shared" si="56"/>
        <v>0</v>
      </c>
      <c r="P1745" s="1" t="s">
        <v>12</v>
      </c>
    </row>
    <row r="1746" spans="1:16" x14ac:dyDescent="0.25">
      <c r="A1746" s="31" t="s">
        <v>160</v>
      </c>
      <c r="B1746" s="31" t="s">
        <v>3970</v>
      </c>
      <c r="C1746" s="31" t="s">
        <v>3971</v>
      </c>
      <c r="D1746" s="31" t="s">
        <v>3972</v>
      </c>
      <c r="E1746" s="31" t="s">
        <v>43</v>
      </c>
      <c r="F1746" s="20" t="s">
        <v>16</v>
      </c>
      <c r="G1746" s="1" t="s">
        <v>17</v>
      </c>
      <c r="H1746" s="2">
        <v>1.1000000000000001</v>
      </c>
      <c r="I1746" s="8">
        <v>5</v>
      </c>
      <c r="J1746" s="34" t="s">
        <v>4356</v>
      </c>
      <c r="K1746" s="1">
        <v>719.8</v>
      </c>
      <c r="L1746" s="31"/>
      <c r="M1746" s="2"/>
      <c r="N1746" s="2">
        <f t="shared" si="55"/>
        <v>719.8</v>
      </c>
      <c r="O1746" s="2">
        <f t="shared" si="56"/>
        <v>6.4267857142857139</v>
      </c>
      <c r="P1746" s="1" t="s">
        <v>153</v>
      </c>
    </row>
    <row r="1747" spans="1:16" x14ac:dyDescent="0.25">
      <c r="A1747" s="33"/>
      <c r="B1747" s="33"/>
      <c r="C1747" s="33"/>
      <c r="D1747" s="33"/>
      <c r="E1747" s="33"/>
      <c r="F1747" s="20" t="s">
        <v>16</v>
      </c>
      <c r="G1747" s="1" t="s">
        <v>135</v>
      </c>
      <c r="H1747" s="2">
        <v>0.1</v>
      </c>
      <c r="I1747" s="8">
        <v>0</v>
      </c>
      <c r="J1747" s="35"/>
      <c r="K1747" s="1"/>
      <c r="L1747" s="33"/>
      <c r="M1747" s="2"/>
      <c r="N1747" s="19">
        <f t="shared" si="55"/>
        <v>0</v>
      </c>
      <c r="O1747" s="19">
        <f t="shared" si="56"/>
        <v>0</v>
      </c>
      <c r="P1747" s="1" t="s">
        <v>10</v>
      </c>
    </row>
    <row r="1748" spans="1:16" x14ac:dyDescent="0.25">
      <c r="A1748" s="31" t="s">
        <v>160</v>
      </c>
      <c r="B1748" s="31" t="s">
        <v>3973</v>
      </c>
      <c r="C1748" s="31" t="s">
        <v>3974</v>
      </c>
      <c r="D1748" s="31" t="s">
        <v>3975</v>
      </c>
      <c r="E1748" s="31" t="s">
        <v>43</v>
      </c>
      <c r="F1748" s="20" t="s">
        <v>130</v>
      </c>
      <c r="G1748" s="1" t="s">
        <v>14</v>
      </c>
      <c r="H1748" s="2">
        <v>0</v>
      </c>
      <c r="I1748" s="8">
        <v>1</v>
      </c>
      <c r="J1748" s="34" t="s">
        <v>4356</v>
      </c>
      <c r="K1748" s="1"/>
      <c r="L1748" s="31"/>
      <c r="M1748" s="2"/>
      <c r="N1748" s="19">
        <f t="shared" si="55"/>
        <v>0</v>
      </c>
      <c r="O1748" s="19">
        <f t="shared" si="56"/>
        <v>0</v>
      </c>
      <c r="P1748" s="1" t="s">
        <v>12</v>
      </c>
    </row>
    <row r="1749" spans="1:16" x14ac:dyDescent="0.25">
      <c r="A1749" s="32"/>
      <c r="B1749" s="32"/>
      <c r="C1749" s="32"/>
      <c r="D1749" s="32"/>
      <c r="E1749" s="32"/>
      <c r="F1749" s="20" t="s">
        <v>16</v>
      </c>
      <c r="G1749" s="1" t="s">
        <v>17</v>
      </c>
      <c r="H1749" s="2">
        <v>1.1000000000000001</v>
      </c>
      <c r="I1749" s="8">
        <v>2</v>
      </c>
      <c r="J1749" s="36"/>
      <c r="K1749" s="1">
        <v>995.82</v>
      </c>
      <c r="L1749" s="32"/>
      <c r="M1749" s="2"/>
      <c r="N1749" s="2">
        <f t="shared" si="55"/>
        <v>995.82</v>
      </c>
      <c r="O1749" s="2">
        <f t="shared" si="56"/>
        <v>8.8912500000000012</v>
      </c>
      <c r="P1749" s="1" t="s">
        <v>116</v>
      </c>
    </row>
    <row r="1750" spans="1:16" x14ac:dyDescent="0.25">
      <c r="A1750" s="33"/>
      <c r="B1750" s="33"/>
      <c r="C1750" s="33"/>
      <c r="D1750" s="33"/>
      <c r="E1750" s="33"/>
      <c r="F1750" s="20" t="s">
        <v>16</v>
      </c>
      <c r="G1750" s="1" t="s">
        <v>135</v>
      </c>
      <c r="H1750" s="2">
        <v>0.1</v>
      </c>
      <c r="I1750" s="8">
        <v>1</v>
      </c>
      <c r="J1750" s="35"/>
      <c r="K1750" s="1"/>
      <c r="L1750" s="33"/>
      <c r="M1750" s="2"/>
      <c r="N1750" s="19">
        <f t="shared" si="55"/>
        <v>0</v>
      </c>
      <c r="O1750" s="19">
        <f t="shared" si="56"/>
        <v>0</v>
      </c>
      <c r="P1750" s="1" t="s">
        <v>12</v>
      </c>
    </row>
    <row r="1751" spans="1:16" x14ac:dyDescent="0.25">
      <c r="A1751" s="31" t="s">
        <v>160</v>
      </c>
      <c r="B1751" s="31" t="s">
        <v>3976</v>
      </c>
      <c r="C1751" s="31" t="s">
        <v>3977</v>
      </c>
      <c r="D1751" s="31" t="s">
        <v>3978</v>
      </c>
      <c r="E1751" s="31" t="s">
        <v>43</v>
      </c>
      <c r="F1751" s="20" t="s">
        <v>130</v>
      </c>
      <c r="G1751" s="1" t="s">
        <v>14</v>
      </c>
      <c r="H1751" s="2">
        <v>0</v>
      </c>
      <c r="I1751" s="8">
        <v>1</v>
      </c>
      <c r="J1751" s="34" t="s">
        <v>4356</v>
      </c>
      <c r="K1751" s="1"/>
      <c r="L1751" s="31"/>
      <c r="M1751" s="2"/>
      <c r="N1751" s="19">
        <f t="shared" si="55"/>
        <v>0</v>
      </c>
      <c r="O1751" s="19">
        <f t="shared" si="56"/>
        <v>0</v>
      </c>
      <c r="P1751" s="1" t="s">
        <v>12</v>
      </c>
    </row>
    <row r="1752" spans="1:16" x14ac:dyDescent="0.25">
      <c r="A1752" s="32"/>
      <c r="B1752" s="32"/>
      <c r="C1752" s="32"/>
      <c r="D1752" s="32"/>
      <c r="E1752" s="32"/>
      <c r="F1752" s="20" t="s">
        <v>16</v>
      </c>
      <c r="G1752" s="1" t="s">
        <v>17</v>
      </c>
      <c r="H1752" s="2">
        <v>1.1000000000000001</v>
      </c>
      <c r="I1752" s="8">
        <v>3</v>
      </c>
      <c r="J1752" s="36"/>
      <c r="K1752" s="1">
        <v>634.84</v>
      </c>
      <c r="L1752" s="32"/>
      <c r="M1752" s="2"/>
      <c r="N1752" s="2">
        <f t="shared" si="55"/>
        <v>634.84</v>
      </c>
      <c r="O1752" s="2">
        <f t="shared" si="56"/>
        <v>5.6682142857142859</v>
      </c>
      <c r="P1752" s="1" t="s">
        <v>133</v>
      </c>
    </row>
    <row r="1753" spans="1:16" x14ac:dyDescent="0.25">
      <c r="A1753" s="32"/>
      <c r="B1753" s="32"/>
      <c r="C1753" s="32"/>
      <c r="D1753" s="32"/>
      <c r="E1753" s="32"/>
      <c r="F1753" s="20" t="s">
        <v>16</v>
      </c>
      <c r="G1753" s="1" t="s">
        <v>14</v>
      </c>
      <c r="H1753" s="2">
        <v>0</v>
      </c>
      <c r="I1753" s="8">
        <v>1</v>
      </c>
      <c r="J1753" s="36"/>
      <c r="K1753" s="1"/>
      <c r="L1753" s="32"/>
      <c r="M1753" s="2"/>
      <c r="N1753" s="19">
        <f t="shared" si="55"/>
        <v>0</v>
      </c>
      <c r="O1753" s="19">
        <f t="shared" si="56"/>
        <v>0</v>
      </c>
      <c r="P1753" s="1" t="s">
        <v>24</v>
      </c>
    </row>
    <row r="1754" spans="1:16" x14ac:dyDescent="0.25">
      <c r="A1754" s="33"/>
      <c r="B1754" s="33"/>
      <c r="C1754" s="33"/>
      <c r="D1754" s="33"/>
      <c r="E1754" s="33"/>
      <c r="F1754" s="20" t="s">
        <v>16</v>
      </c>
      <c r="G1754" s="1" t="s">
        <v>135</v>
      </c>
      <c r="H1754" s="2">
        <v>0.1</v>
      </c>
      <c r="I1754" s="8">
        <v>1</v>
      </c>
      <c r="J1754" s="35"/>
      <c r="K1754" s="1"/>
      <c r="L1754" s="33"/>
      <c r="M1754" s="2"/>
      <c r="N1754" s="19">
        <f t="shared" si="55"/>
        <v>0</v>
      </c>
      <c r="O1754" s="19">
        <f t="shared" si="56"/>
        <v>0</v>
      </c>
      <c r="P1754" s="1" t="s">
        <v>12</v>
      </c>
    </row>
    <row r="1755" spans="1:16" x14ac:dyDescent="0.25">
      <c r="A1755" s="20" t="s">
        <v>160</v>
      </c>
      <c r="B1755" s="20" t="s">
        <v>3979</v>
      </c>
      <c r="C1755" s="20" t="s">
        <v>3980</v>
      </c>
      <c r="D1755" s="20" t="s">
        <v>3981</v>
      </c>
      <c r="E1755" s="20" t="s">
        <v>15</v>
      </c>
      <c r="F1755" s="20" t="s">
        <v>16</v>
      </c>
      <c r="G1755" s="1" t="s">
        <v>95</v>
      </c>
      <c r="H1755" s="2">
        <v>0.77</v>
      </c>
      <c r="I1755" s="8">
        <v>1</v>
      </c>
      <c r="J1755" s="29"/>
      <c r="K1755" s="1"/>
      <c r="L1755" s="20" t="s">
        <v>4738</v>
      </c>
      <c r="M1755" s="2">
        <v>0</v>
      </c>
      <c r="N1755" s="19">
        <f t="shared" si="55"/>
        <v>0</v>
      </c>
      <c r="O1755" s="19">
        <f t="shared" si="56"/>
        <v>0</v>
      </c>
      <c r="P1755" s="1" t="s">
        <v>27</v>
      </c>
    </row>
    <row r="1756" spans="1:16" x14ac:dyDescent="0.25">
      <c r="A1756" s="31" t="s">
        <v>160</v>
      </c>
      <c r="B1756" s="31" t="s">
        <v>3985</v>
      </c>
      <c r="C1756" s="31" t="s">
        <v>3986</v>
      </c>
      <c r="D1756" s="31" t="s">
        <v>3987</v>
      </c>
      <c r="E1756" s="31" t="s">
        <v>43</v>
      </c>
      <c r="F1756" s="20" t="s">
        <v>16</v>
      </c>
      <c r="G1756" s="1" t="s">
        <v>11</v>
      </c>
      <c r="H1756" s="2">
        <v>10</v>
      </c>
      <c r="I1756" s="8">
        <v>1</v>
      </c>
      <c r="J1756" s="34" t="s">
        <v>4740</v>
      </c>
      <c r="K1756" s="1"/>
      <c r="L1756" s="31"/>
      <c r="M1756" s="2"/>
      <c r="N1756" s="19">
        <f t="shared" si="55"/>
        <v>0</v>
      </c>
      <c r="O1756" s="19">
        <f t="shared" si="56"/>
        <v>0</v>
      </c>
      <c r="P1756" s="1" t="s">
        <v>12</v>
      </c>
    </row>
    <row r="1757" spans="1:16" x14ac:dyDescent="0.25">
      <c r="A1757" s="32"/>
      <c r="B1757" s="32"/>
      <c r="C1757" s="32"/>
      <c r="D1757" s="32"/>
      <c r="E1757" s="32"/>
      <c r="F1757" s="20" t="s">
        <v>16</v>
      </c>
      <c r="G1757" s="1" t="s">
        <v>105</v>
      </c>
      <c r="H1757" s="2">
        <v>8</v>
      </c>
      <c r="I1757" s="8">
        <v>0</v>
      </c>
      <c r="J1757" s="36"/>
      <c r="K1757" s="1"/>
      <c r="L1757" s="32"/>
      <c r="M1757" s="2"/>
      <c r="N1757" s="19">
        <f t="shared" si="55"/>
        <v>0</v>
      </c>
      <c r="O1757" s="19">
        <f t="shared" si="56"/>
        <v>0</v>
      </c>
      <c r="P1757" s="1" t="s">
        <v>10</v>
      </c>
    </row>
    <row r="1758" spans="1:16" x14ac:dyDescent="0.25">
      <c r="A1758" s="32"/>
      <c r="B1758" s="32"/>
      <c r="C1758" s="32"/>
      <c r="D1758" s="32"/>
      <c r="E1758" s="32"/>
      <c r="F1758" s="20" t="s">
        <v>16</v>
      </c>
      <c r="G1758" s="1" t="s">
        <v>17</v>
      </c>
      <c r="H1758" s="2">
        <v>1.1000000000000001</v>
      </c>
      <c r="I1758" s="8">
        <v>5</v>
      </c>
      <c r="J1758" s="36"/>
      <c r="K1758" s="1">
        <v>1725.16</v>
      </c>
      <c r="L1758" s="32"/>
      <c r="M1758" s="2"/>
      <c r="N1758" s="2">
        <f t="shared" si="55"/>
        <v>1725.16</v>
      </c>
      <c r="O1758" s="2">
        <f t="shared" si="56"/>
        <v>15.403214285714286</v>
      </c>
      <c r="P1758" s="1" t="s">
        <v>153</v>
      </c>
    </row>
    <row r="1759" spans="1:16" x14ac:dyDescent="0.25">
      <c r="A1759" s="33"/>
      <c r="B1759" s="33"/>
      <c r="C1759" s="33"/>
      <c r="D1759" s="33"/>
      <c r="E1759" s="33"/>
      <c r="F1759" s="20" t="s">
        <v>16</v>
      </c>
      <c r="G1759" s="1" t="s">
        <v>14</v>
      </c>
      <c r="H1759" s="2">
        <v>0</v>
      </c>
      <c r="I1759" s="8">
        <v>1</v>
      </c>
      <c r="J1759" s="35"/>
      <c r="K1759" s="1"/>
      <c r="L1759" s="33"/>
      <c r="M1759" s="2"/>
      <c r="N1759" s="19">
        <f t="shared" si="55"/>
        <v>0</v>
      </c>
      <c r="O1759" s="19">
        <f t="shared" si="56"/>
        <v>0</v>
      </c>
      <c r="P1759" s="1" t="s">
        <v>24</v>
      </c>
    </row>
    <row r="1760" spans="1:16" x14ac:dyDescent="0.25">
      <c r="A1760" s="31" t="s">
        <v>160</v>
      </c>
      <c r="B1760" s="31" t="s">
        <v>3988</v>
      </c>
      <c r="C1760" s="31" t="s">
        <v>3989</v>
      </c>
      <c r="D1760" s="31" t="s">
        <v>3990</v>
      </c>
      <c r="E1760" s="31" t="s">
        <v>43</v>
      </c>
      <c r="F1760" s="20" t="s">
        <v>16</v>
      </c>
      <c r="G1760" s="1" t="s">
        <v>11</v>
      </c>
      <c r="H1760" s="2">
        <v>10</v>
      </c>
      <c r="I1760" s="8">
        <v>0</v>
      </c>
      <c r="J1760" s="34" t="s">
        <v>4561</v>
      </c>
      <c r="K1760" s="1"/>
      <c r="L1760" s="31"/>
      <c r="M1760" s="2"/>
      <c r="N1760" s="19">
        <f t="shared" si="55"/>
        <v>0</v>
      </c>
      <c r="O1760" s="19">
        <f t="shared" si="56"/>
        <v>0</v>
      </c>
      <c r="P1760" s="1" t="s">
        <v>10</v>
      </c>
    </row>
    <row r="1761" spans="1:16" x14ac:dyDescent="0.25">
      <c r="A1761" s="32"/>
      <c r="B1761" s="32"/>
      <c r="C1761" s="32"/>
      <c r="D1761" s="32"/>
      <c r="E1761" s="32"/>
      <c r="F1761" s="20" t="s">
        <v>16</v>
      </c>
      <c r="G1761" s="1" t="s">
        <v>105</v>
      </c>
      <c r="H1761" s="2">
        <v>8</v>
      </c>
      <c r="I1761" s="8">
        <v>0</v>
      </c>
      <c r="J1761" s="36"/>
      <c r="K1761" s="1"/>
      <c r="L1761" s="32"/>
      <c r="M1761" s="2"/>
      <c r="N1761" s="19">
        <f t="shared" si="55"/>
        <v>0</v>
      </c>
      <c r="O1761" s="19">
        <f t="shared" si="56"/>
        <v>0</v>
      </c>
      <c r="P1761" s="1" t="s">
        <v>10</v>
      </c>
    </row>
    <row r="1762" spans="1:16" x14ac:dyDescent="0.25">
      <c r="A1762" s="32"/>
      <c r="B1762" s="32"/>
      <c r="C1762" s="32"/>
      <c r="D1762" s="32"/>
      <c r="E1762" s="32"/>
      <c r="F1762" s="20" t="s">
        <v>16</v>
      </c>
      <c r="G1762" s="1" t="s">
        <v>17</v>
      </c>
      <c r="H1762" s="2">
        <v>1.1000000000000001</v>
      </c>
      <c r="I1762" s="8">
        <v>3</v>
      </c>
      <c r="J1762" s="36"/>
      <c r="K1762" s="1">
        <v>337.48</v>
      </c>
      <c r="L1762" s="32"/>
      <c r="M1762" s="2"/>
      <c r="N1762" s="2">
        <f t="shared" si="55"/>
        <v>337.48</v>
      </c>
      <c r="O1762" s="2">
        <f t="shared" si="56"/>
        <v>3.0132142857142861</v>
      </c>
      <c r="P1762" s="1" t="s">
        <v>34</v>
      </c>
    </row>
    <row r="1763" spans="1:16" x14ac:dyDescent="0.25">
      <c r="A1763" s="33"/>
      <c r="B1763" s="33"/>
      <c r="C1763" s="33"/>
      <c r="D1763" s="33"/>
      <c r="E1763" s="33"/>
      <c r="F1763" s="20" t="s">
        <v>16</v>
      </c>
      <c r="G1763" s="1" t="s">
        <v>14</v>
      </c>
      <c r="H1763" s="2">
        <v>0</v>
      </c>
      <c r="I1763" s="8">
        <v>1</v>
      </c>
      <c r="J1763" s="35"/>
      <c r="K1763" s="1"/>
      <c r="L1763" s="33"/>
      <c r="M1763" s="2"/>
      <c r="N1763" s="19">
        <f t="shared" si="55"/>
        <v>0</v>
      </c>
      <c r="O1763" s="19">
        <f t="shared" si="56"/>
        <v>0</v>
      </c>
      <c r="P1763" s="1" t="s">
        <v>24</v>
      </c>
    </row>
    <row r="1764" spans="1:16" x14ac:dyDescent="0.25">
      <c r="A1764" s="20" t="s">
        <v>160</v>
      </c>
      <c r="B1764" s="20" t="s">
        <v>3991</v>
      </c>
      <c r="C1764" s="20" t="s">
        <v>3992</v>
      </c>
      <c r="D1764" s="20" t="s">
        <v>3993</v>
      </c>
      <c r="E1764" s="20" t="s">
        <v>15</v>
      </c>
      <c r="F1764" s="20" t="s">
        <v>16</v>
      </c>
      <c r="G1764" s="1" t="s">
        <v>17</v>
      </c>
      <c r="H1764" s="2">
        <v>1.1000000000000001</v>
      </c>
      <c r="I1764" s="8">
        <v>2</v>
      </c>
      <c r="J1764" s="29"/>
      <c r="K1764" s="1"/>
      <c r="L1764" s="20" t="s">
        <v>4741</v>
      </c>
      <c r="M1764" s="2">
        <v>13.2</v>
      </c>
      <c r="N1764" s="2">
        <f t="shared" si="55"/>
        <v>13.2</v>
      </c>
      <c r="O1764" s="2">
        <f t="shared" si="56"/>
        <v>0.11785714285714285</v>
      </c>
      <c r="P1764" s="1" t="s">
        <v>22</v>
      </c>
    </row>
    <row r="1765" spans="1:16" x14ac:dyDescent="0.25">
      <c r="A1765" s="31" t="s">
        <v>160</v>
      </c>
      <c r="B1765" s="31" t="s">
        <v>3994</v>
      </c>
      <c r="C1765" s="31" t="s">
        <v>3995</v>
      </c>
      <c r="D1765" s="31" t="s">
        <v>3996</v>
      </c>
      <c r="E1765" s="31" t="s">
        <v>43</v>
      </c>
      <c r="F1765" s="20" t="s">
        <v>130</v>
      </c>
      <c r="G1765" s="1" t="s">
        <v>14</v>
      </c>
      <c r="H1765" s="2">
        <v>0</v>
      </c>
      <c r="I1765" s="8">
        <v>1</v>
      </c>
      <c r="J1765" s="34" t="s">
        <v>4356</v>
      </c>
      <c r="K1765" s="1"/>
      <c r="L1765" s="31"/>
      <c r="M1765" s="2"/>
      <c r="N1765" s="19">
        <f t="shared" si="55"/>
        <v>0</v>
      </c>
      <c r="O1765" s="19">
        <f t="shared" si="56"/>
        <v>0</v>
      </c>
      <c r="P1765" s="1" t="s">
        <v>12</v>
      </c>
    </row>
    <row r="1766" spans="1:16" x14ac:dyDescent="0.25">
      <c r="A1766" s="33"/>
      <c r="B1766" s="33"/>
      <c r="C1766" s="33"/>
      <c r="D1766" s="33"/>
      <c r="E1766" s="33"/>
      <c r="F1766" s="20" t="s">
        <v>16</v>
      </c>
      <c r="G1766" s="1" t="s">
        <v>17</v>
      </c>
      <c r="H1766" s="2">
        <v>1.1000000000000001</v>
      </c>
      <c r="I1766" s="8">
        <v>5</v>
      </c>
      <c r="J1766" s="35"/>
      <c r="K1766" s="1">
        <v>571.12</v>
      </c>
      <c r="L1766" s="33"/>
      <c r="M1766" s="2"/>
      <c r="N1766" s="2">
        <f t="shared" si="55"/>
        <v>571.12</v>
      </c>
      <c r="O1766" s="2">
        <f t="shared" si="56"/>
        <v>5.0992857142857142</v>
      </c>
      <c r="P1766" s="1" t="s">
        <v>153</v>
      </c>
    </row>
    <row r="1767" spans="1:16" x14ac:dyDescent="0.25">
      <c r="A1767" s="31" t="s">
        <v>160</v>
      </c>
      <c r="B1767" s="31" t="s">
        <v>3997</v>
      </c>
      <c r="C1767" s="31" t="s">
        <v>3998</v>
      </c>
      <c r="D1767" s="31" t="s">
        <v>3999</v>
      </c>
      <c r="E1767" s="31" t="s">
        <v>43</v>
      </c>
      <c r="F1767" s="20" t="s">
        <v>16</v>
      </c>
      <c r="G1767" s="1" t="s">
        <v>17</v>
      </c>
      <c r="H1767" s="2">
        <v>1.1000000000000001</v>
      </c>
      <c r="I1767" s="8">
        <v>6</v>
      </c>
      <c r="J1767" s="34" t="s">
        <v>4356</v>
      </c>
      <c r="K1767" s="1">
        <v>828.36</v>
      </c>
      <c r="L1767" s="31"/>
      <c r="M1767" s="2"/>
      <c r="N1767" s="2">
        <f t="shared" si="55"/>
        <v>828.36</v>
      </c>
      <c r="O1767" s="2">
        <f t="shared" si="56"/>
        <v>7.3960714285714291</v>
      </c>
      <c r="P1767" s="1" t="s">
        <v>154</v>
      </c>
    </row>
    <row r="1768" spans="1:16" x14ac:dyDescent="0.25">
      <c r="A1768" s="33"/>
      <c r="B1768" s="33"/>
      <c r="C1768" s="33"/>
      <c r="D1768" s="33"/>
      <c r="E1768" s="33"/>
      <c r="F1768" s="20" t="s">
        <v>16</v>
      </c>
      <c r="G1768" s="1" t="s">
        <v>14</v>
      </c>
      <c r="H1768" s="2">
        <v>0</v>
      </c>
      <c r="I1768" s="8">
        <v>1</v>
      </c>
      <c r="J1768" s="35"/>
      <c r="K1768" s="1"/>
      <c r="L1768" s="33"/>
      <c r="M1768" s="2"/>
      <c r="N1768" s="19">
        <f t="shared" si="55"/>
        <v>0</v>
      </c>
      <c r="O1768" s="19">
        <f t="shared" si="56"/>
        <v>0</v>
      </c>
      <c r="P1768" s="1" t="s">
        <v>24</v>
      </c>
    </row>
    <row r="1769" spans="1:16" x14ac:dyDescent="0.25">
      <c r="A1769" s="31" t="s">
        <v>160</v>
      </c>
      <c r="B1769" s="31" t="s">
        <v>4000</v>
      </c>
      <c r="C1769" s="31" t="s">
        <v>4001</v>
      </c>
      <c r="D1769" s="31" t="s">
        <v>4002</v>
      </c>
      <c r="E1769" s="31" t="s">
        <v>43</v>
      </c>
      <c r="F1769" s="20" t="s">
        <v>16</v>
      </c>
      <c r="G1769" s="1" t="s">
        <v>17</v>
      </c>
      <c r="H1769" s="2">
        <v>1.1000000000000001</v>
      </c>
      <c r="I1769" s="8">
        <v>6</v>
      </c>
      <c r="J1769" s="34" t="s">
        <v>4356</v>
      </c>
      <c r="K1769" s="1">
        <v>523.91999999999996</v>
      </c>
      <c r="L1769" s="31"/>
      <c r="M1769" s="2"/>
      <c r="N1769" s="2">
        <f t="shared" si="55"/>
        <v>523.91999999999996</v>
      </c>
      <c r="O1769" s="2">
        <f t="shared" si="56"/>
        <v>4.6778571428571425</v>
      </c>
      <c r="P1769" s="1" t="s">
        <v>154</v>
      </c>
    </row>
    <row r="1770" spans="1:16" x14ac:dyDescent="0.25">
      <c r="A1770" s="32"/>
      <c r="B1770" s="32"/>
      <c r="C1770" s="32"/>
      <c r="D1770" s="32"/>
      <c r="E1770" s="32"/>
      <c r="F1770" s="20" t="s">
        <v>16</v>
      </c>
      <c r="G1770" s="1" t="s">
        <v>14</v>
      </c>
      <c r="H1770" s="2">
        <v>0</v>
      </c>
      <c r="I1770" s="8">
        <v>1</v>
      </c>
      <c r="J1770" s="36"/>
      <c r="K1770" s="1"/>
      <c r="L1770" s="32"/>
      <c r="M1770" s="2"/>
      <c r="N1770" s="19">
        <f t="shared" si="55"/>
        <v>0</v>
      </c>
      <c r="O1770" s="19">
        <f t="shared" si="56"/>
        <v>0</v>
      </c>
      <c r="P1770" s="1" t="s">
        <v>24</v>
      </c>
    </row>
    <row r="1771" spans="1:16" x14ac:dyDescent="0.25">
      <c r="A1771" s="33"/>
      <c r="B1771" s="33"/>
      <c r="C1771" s="33"/>
      <c r="D1771" s="33"/>
      <c r="E1771" s="33"/>
      <c r="F1771" s="20" t="s">
        <v>16</v>
      </c>
      <c r="G1771" s="1" t="s">
        <v>135</v>
      </c>
      <c r="H1771" s="2">
        <v>0.1</v>
      </c>
      <c r="I1771" s="8">
        <v>1</v>
      </c>
      <c r="J1771" s="35"/>
      <c r="K1771" s="1"/>
      <c r="L1771" s="33"/>
      <c r="M1771" s="2"/>
      <c r="N1771" s="19">
        <f t="shared" si="55"/>
        <v>0</v>
      </c>
      <c r="O1771" s="19">
        <f t="shared" si="56"/>
        <v>0</v>
      </c>
      <c r="P1771" s="1" t="s">
        <v>12</v>
      </c>
    </row>
    <row r="1772" spans="1:16" x14ac:dyDescent="0.25">
      <c r="A1772" s="31" t="s">
        <v>160</v>
      </c>
      <c r="B1772" s="31" t="s">
        <v>4003</v>
      </c>
      <c r="C1772" s="31" t="s">
        <v>4004</v>
      </c>
      <c r="D1772" s="31" t="s">
        <v>4005</v>
      </c>
      <c r="E1772" s="31" t="s">
        <v>43</v>
      </c>
      <c r="F1772" s="20" t="s">
        <v>16</v>
      </c>
      <c r="G1772" s="1" t="s">
        <v>17</v>
      </c>
      <c r="H1772" s="2">
        <v>1.1000000000000001</v>
      </c>
      <c r="I1772" s="8">
        <v>4</v>
      </c>
      <c r="J1772" s="34" t="s">
        <v>4356</v>
      </c>
      <c r="K1772" s="1">
        <v>1040.76</v>
      </c>
      <c r="L1772" s="31"/>
      <c r="M1772" s="2"/>
      <c r="N1772" s="2">
        <f t="shared" si="55"/>
        <v>1040.76</v>
      </c>
      <c r="O1772" s="2">
        <f t="shared" si="56"/>
        <v>9.2925000000000004</v>
      </c>
      <c r="P1772" s="1" t="s">
        <v>118</v>
      </c>
    </row>
    <row r="1773" spans="1:16" x14ac:dyDescent="0.25">
      <c r="A1773" s="32"/>
      <c r="B1773" s="32"/>
      <c r="C1773" s="32"/>
      <c r="D1773" s="32"/>
      <c r="E1773" s="32"/>
      <c r="F1773" s="20" t="s">
        <v>16</v>
      </c>
      <c r="G1773" s="1" t="s">
        <v>14</v>
      </c>
      <c r="H1773" s="2">
        <v>0</v>
      </c>
      <c r="I1773" s="8">
        <v>1</v>
      </c>
      <c r="J1773" s="36"/>
      <c r="K1773" s="1"/>
      <c r="L1773" s="32"/>
      <c r="M1773" s="2"/>
      <c r="N1773" s="19">
        <f t="shared" ref="N1773:N1816" si="57">K1773+M1773</f>
        <v>0</v>
      </c>
      <c r="O1773" s="19">
        <f t="shared" ref="O1773:O1816" si="58">N1773/112</f>
        <v>0</v>
      </c>
      <c r="P1773" s="1" t="s">
        <v>24</v>
      </c>
    </row>
    <row r="1774" spans="1:16" x14ac:dyDescent="0.25">
      <c r="A1774" s="33"/>
      <c r="B1774" s="33"/>
      <c r="C1774" s="33"/>
      <c r="D1774" s="33"/>
      <c r="E1774" s="33"/>
      <c r="F1774" s="20" t="s">
        <v>16</v>
      </c>
      <c r="G1774" s="1" t="s">
        <v>135</v>
      </c>
      <c r="H1774" s="2">
        <v>0.1</v>
      </c>
      <c r="I1774" s="8">
        <v>1</v>
      </c>
      <c r="J1774" s="35"/>
      <c r="K1774" s="1"/>
      <c r="L1774" s="33"/>
      <c r="M1774" s="2"/>
      <c r="N1774" s="19">
        <f t="shared" si="57"/>
        <v>0</v>
      </c>
      <c r="O1774" s="19">
        <f t="shared" si="58"/>
        <v>0</v>
      </c>
      <c r="P1774" s="1" t="s">
        <v>12</v>
      </c>
    </row>
    <row r="1775" spans="1:16" x14ac:dyDescent="0.25">
      <c r="A1775" s="20" t="s">
        <v>160</v>
      </c>
      <c r="B1775" s="20" t="s">
        <v>4009</v>
      </c>
      <c r="C1775" s="20" t="s">
        <v>4010</v>
      </c>
      <c r="D1775" s="20" t="s">
        <v>4011</v>
      </c>
      <c r="E1775" s="20" t="s">
        <v>20</v>
      </c>
      <c r="F1775" s="20" t="s">
        <v>16</v>
      </c>
      <c r="G1775" s="1" t="s">
        <v>14</v>
      </c>
      <c r="H1775" s="2">
        <v>0</v>
      </c>
      <c r="I1775" s="8">
        <v>1</v>
      </c>
      <c r="J1775" s="29"/>
      <c r="K1775" s="1"/>
      <c r="L1775" s="20" t="s">
        <v>4548</v>
      </c>
      <c r="M1775" s="2">
        <v>0</v>
      </c>
      <c r="N1775" s="19">
        <f t="shared" si="57"/>
        <v>0</v>
      </c>
      <c r="O1775" s="19">
        <f t="shared" si="58"/>
        <v>0</v>
      </c>
      <c r="P1775" s="1" t="s">
        <v>12</v>
      </c>
    </row>
    <row r="1776" spans="1:16" x14ac:dyDescent="0.25">
      <c r="A1776" s="20" t="s">
        <v>160</v>
      </c>
      <c r="B1776" s="20" t="s">
        <v>4012</v>
      </c>
      <c r="C1776" s="20" t="s">
        <v>4013</v>
      </c>
      <c r="D1776" s="20" t="s">
        <v>4014</v>
      </c>
      <c r="E1776" s="20" t="s">
        <v>28</v>
      </c>
      <c r="F1776" s="20" t="s">
        <v>16</v>
      </c>
      <c r="G1776" s="1" t="s">
        <v>14</v>
      </c>
      <c r="H1776" s="2">
        <v>0</v>
      </c>
      <c r="I1776" s="8">
        <v>1</v>
      </c>
      <c r="J1776" s="29" t="s">
        <v>4752</v>
      </c>
      <c r="K1776" s="1"/>
      <c r="L1776" s="20"/>
      <c r="M1776" s="2"/>
      <c r="N1776" s="19">
        <f t="shared" si="57"/>
        <v>0</v>
      </c>
      <c r="O1776" s="19">
        <f t="shared" si="58"/>
        <v>0</v>
      </c>
      <c r="P1776" s="1" t="s">
        <v>24</v>
      </c>
    </row>
    <row r="1777" spans="1:16" x14ac:dyDescent="0.25">
      <c r="A1777" s="20" t="s">
        <v>160</v>
      </c>
      <c r="B1777" s="20" t="s">
        <v>4015</v>
      </c>
      <c r="C1777" s="20" t="s">
        <v>4016</v>
      </c>
      <c r="D1777" s="20" t="s">
        <v>4017</v>
      </c>
      <c r="E1777" s="20" t="s">
        <v>28</v>
      </c>
      <c r="F1777" s="20" t="s">
        <v>16</v>
      </c>
      <c r="G1777" s="1" t="s">
        <v>14</v>
      </c>
      <c r="H1777" s="2">
        <v>0</v>
      </c>
      <c r="I1777" s="8">
        <v>1</v>
      </c>
      <c r="J1777" s="29" t="s">
        <v>4755</v>
      </c>
      <c r="K1777" s="1"/>
      <c r="L1777" s="20"/>
      <c r="M1777" s="2"/>
      <c r="N1777" s="19">
        <f t="shared" si="57"/>
        <v>0</v>
      </c>
      <c r="O1777" s="19">
        <f t="shared" si="58"/>
        <v>0</v>
      </c>
      <c r="P1777" s="1" t="s">
        <v>24</v>
      </c>
    </row>
    <row r="1778" spans="1:16" x14ac:dyDescent="0.25">
      <c r="A1778" s="20" t="s">
        <v>160</v>
      </c>
      <c r="B1778" s="20" t="s">
        <v>4018</v>
      </c>
      <c r="C1778" s="20" t="s">
        <v>4019</v>
      </c>
      <c r="D1778" s="20" t="s">
        <v>4020</v>
      </c>
      <c r="E1778" s="20" t="s">
        <v>15</v>
      </c>
      <c r="F1778" s="20" t="s">
        <v>16</v>
      </c>
      <c r="G1778" s="1" t="s">
        <v>17</v>
      </c>
      <c r="H1778" s="2">
        <v>1.1000000000000001</v>
      </c>
      <c r="I1778" s="8">
        <v>1</v>
      </c>
      <c r="J1778" s="29"/>
      <c r="K1778" s="1"/>
      <c r="L1778" s="20" t="s">
        <v>4742</v>
      </c>
      <c r="M1778" s="2">
        <v>27</v>
      </c>
      <c r="N1778" s="2">
        <f t="shared" si="57"/>
        <v>27</v>
      </c>
      <c r="O1778" s="2">
        <f t="shared" si="58"/>
        <v>0.24107142857142858</v>
      </c>
      <c r="P1778" s="1" t="s">
        <v>12</v>
      </c>
    </row>
    <row r="1779" spans="1:16" x14ac:dyDescent="0.25">
      <c r="A1779" s="20" t="s">
        <v>160</v>
      </c>
      <c r="B1779" s="20" t="s">
        <v>4024</v>
      </c>
      <c r="C1779" s="20" t="s">
        <v>4025</v>
      </c>
      <c r="D1779" s="20" t="s">
        <v>4026</v>
      </c>
      <c r="E1779" s="20" t="s">
        <v>15</v>
      </c>
      <c r="F1779" s="20" t="s">
        <v>16</v>
      </c>
      <c r="G1779" s="1" t="s">
        <v>17</v>
      </c>
      <c r="H1779" s="2">
        <v>1.1000000000000001</v>
      </c>
      <c r="I1779" s="8">
        <v>5</v>
      </c>
      <c r="J1779" s="29"/>
      <c r="K1779" s="1"/>
      <c r="L1779" s="20" t="s">
        <v>4744</v>
      </c>
      <c r="M1779" s="2">
        <v>37.5</v>
      </c>
      <c r="N1779" s="2">
        <f t="shared" si="57"/>
        <v>37.5</v>
      </c>
      <c r="O1779" s="2">
        <f t="shared" si="58"/>
        <v>0.33482142857142855</v>
      </c>
      <c r="P1779" s="1" t="s">
        <v>78</v>
      </c>
    </row>
    <row r="1780" spans="1:16" x14ac:dyDescent="0.25">
      <c r="A1780" s="20" t="s">
        <v>160</v>
      </c>
      <c r="B1780" s="20" t="s">
        <v>4027</v>
      </c>
      <c r="C1780" s="20" t="s">
        <v>4028</v>
      </c>
      <c r="D1780" s="20" t="s">
        <v>4029</v>
      </c>
      <c r="E1780" s="20" t="s">
        <v>28</v>
      </c>
      <c r="F1780" s="20" t="s">
        <v>16</v>
      </c>
      <c r="G1780" s="1" t="s">
        <v>14</v>
      </c>
      <c r="H1780" s="2">
        <v>0</v>
      </c>
      <c r="I1780" s="8">
        <v>1</v>
      </c>
      <c r="J1780" s="29" t="s">
        <v>4775</v>
      </c>
      <c r="K1780" s="1"/>
      <c r="L1780" s="20"/>
      <c r="M1780" s="2"/>
      <c r="N1780" s="19">
        <f t="shared" si="57"/>
        <v>0</v>
      </c>
      <c r="O1780" s="19">
        <f t="shared" si="58"/>
        <v>0</v>
      </c>
      <c r="P1780" s="1" t="s">
        <v>24</v>
      </c>
    </row>
    <row r="1781" spans="1:16" x14ac:dyDescent="0.25">
      <c r="A1781" s="20" t="s">
        <v>160</v>
      </c>
      <c r="B1781" s="20" t="s">
        <v>4033</v>
      </c>
      <c r="C1781" s="20" t="s">
        <v>4034</v>
      </c>
      <c r="D1781" s="20" t="s">
        <v>4035</v>
      </c>
      <c r="E1781" s="20" t="s">
        <v>15</v>
      </c>
      <c r="F1781" s="20" t="s">
        <v>16</v>
      </c>
      <c r="G1781" s="1" t="s">
        <v>17</v>
      </c>
      <c r="H1781" s="2">
        <v>1.1000000000000001</v>
      </c>
      <c r="I1781" s="8">
        <v>1</v>
      </c>
      <c r="J1781" s="29"/>
      <c r="K1781" s="1"/>
      <c r="L1781" s="20" t="s">
        <v>4334</v>
      </c>
      <c r="M1781" s="2">
        <v>3</v>
      </c>
      <c r="N1781" s="2">
        <f t="shared" si="57"/>
        <v>3</v>
      </c>
      <c r="O1781" s="2">
        <f t="shared" si="58"/>
        <v>2.6785714285714284E-2</v>
      </c>
      <c r="P1781" s="1" t="s">
        <v>12</v>
      </c>
    </row>
    <row r="1782" spans="1:16" x14ac:dyDescent="0.25">
      <c r="A1782" s="20" t="s">
        <v>160</v>
      </c>
      <c r="B1782" s="20" t="s">
        <v>4036</v>
      </c>
      <c r="C1782" s="20" t="s">
        <v>4037</v>
      </c>
      <c r="D1782" s="20" t="s">
        <v>4038</v>
      </c>
      <c r="E1782" s="20" t="s">
        <v>20</v>
      </c>
      <c r="F1782" s="20" t="s">
        <v>16</v>
      </c>
      <c r="G1782" s="1" t="s">
        <v>17</v>
      </c>
      <c r="H1782" s="2">
        <v>1.1000000000000001</v>
      </c>
      <c r="I1782" s="8">
        <v>2</v>
      </c>
      <c r="J1782" s="29"/>
      <c r="K1782" s="1"/>
      <c r="L1782" s="20" t="s">
        <v>4796</v>
      </c>
      <c r="M1782" s="2">
        <v>0</v>
      </c>
      <c r="N1782" s="19">
        <f t="shared" si="57"/>
        <v>0</v>
      </c>
      <c r="O1782" s="19">
        <f t="shared" si="58"/>
        <v>0</v>
      </c>
      <c r="P1782" s="1" t="s">
        <v>141</v>
      </c>
    </row>
    <row r="1783" spans="1:16" x14ac:dyDescent="0.25">
      <c r="A1783" s="31" t="s">
        <v>160</v>
      </c>
      <c r="B1783" s="31" t="s">
        <v>4039</v>
      </c>
      <c r="C1783" s="31" t="s">
        <v>4040</v>
      </c>
      <c r="D1783" s="31" t="s">
        <v>4041</v>
      </c>
      <c r="E1783" s="31" t="s">
        <v>28</v>
      </c>
      <c r="F1783" s="20" t="s">
        <v>16</v>
      </c>
      <c r="G1783" s="1" t="s">
        <v>17</v>
      </c>
      <c r="H1783" s="2">
        <v>1.1000000000000001</v>
      </c>
      <c r="I1783" s="8">
        <v>1</v>
      </c>
      <c r="J1783" s="34" t="s">
        <v>4781</v>
      </c>
      <c r="K1783" s="1">
        <v>31.27</v>
      </c>
      <c r="L1783" s="31"/>
      <c r="M1783" s="2"/>
      <c r="N1783" s="2">
        <f t="shared" si="57"/>
        <v>31.27</v>
      </c>
      <c r="O1783" s="2">
        <f t="shared" si="58"/>
        <v>0.27919642857142857</v>
      </c>
      <c r="P1783" s="1" t="s">
        <v>93</v>
      </c>
    </row>
    <row r="1784" spans="1:16" x14ac:dyDescent="0.25">
      <c r="A1784" s="33"/>
      <c r="B1784" s="33"/>
      <c r="C1784" s="33"/>
      <c r="D1784" s="33"/>
      <c r="E1784" s="33"/>
      <c r="F1784" s="20" t="s">
        <v>16</v>
      </c>
      <c r="G1784" s="1" t="s">
        <v>14</v>
      </c>
      <c r="H1784" s="2">
        <v>0</v>
      </c>
      <c r="I1784" s="8">
        <v>1</v>
      </c>
      <c r="J1784" s="35"/>
      <c r="K1784" s="1"/>
      <c r="L1784" s="33"/>
      <c r="M1784" s="2"/>
      <c r="N1784" s="19">
        <f t="shared" si="57"/>
        <v>0</v>
      </c>
      <c r="O1784" s="19">
        <f t="shared" si="58"/>
        <v>0</v>
      </c>
      <c r="P1784" s="1" t="s">
        <v>24</v>
      </c>
    </row>
    <row r="1785" spans="1:16" x14ac:dyDescent="0.25">
      <c r="A1785" s="31" t="s">
        <v>160</v>
      </c>
      <c r="B1785" s="31" t="s">
        <v>4042</v>
      </c>
      <c r="C1785" s="31" t="s">
        <v>4043</v>
      </c>
      <c r="D1785" s="31" t="s">
        <v>4044</v>
      </c>
      <c r="E1785" s="31" t="s">
        <v>28</v>
      </c>
      <c r="F1785" s="20" t="s">
        <v>16</v>
      </c>
      <c r="G1785" s="1" t="s">
        <v>17</v>
      </c>
      <c r="H1785" s="2">
        <v>1.1000000000000001</v>
      </c>
      <c r="I1785" s="8">
        <v>3</v>
      </c>
      <c r="J1785" s="34" t="s">
        <v>4781</v>
      </c>
      <c r="K1785" s="1">
        <v>31.27</v>
      </c>
      <c r="L1785" s="31"/>
      <c r="M1785" s="2"/>
      <c r="N1785" s="2">
        <f t="shared" si="57"/>
        <v>31.27</v>
      </c>
      <c r="O1785" s="2">
        <f t="shared" si="58"/>
        <v>0.27919642857142857</v>
      </c>
      <c r="P1785" s="1" t="s">
        <v>40</v>
      </c>
    </row>
    <row r="1786" spans="1:16" x14ac:dyDescent="0.25">
      <c r="A1786" s="33"/>
      <c r="B1786" s="33"/>
      <c r="C1786" s="33"/>
      <c r="D1786" s="33"/>
      <c r="E1786" s="33"/>
      <c r="F1786" s="20" t="s">
        <v>16</v>
      </c>
      <c r="G1786" s="1" t="s">
        <v>14</v>
      </c>
      <c r="H1786" s="2">
        <v>0</v>
      </c>
      <c r="I1786" s="8">
        <v>1</v>
      </c>
      <c r="J1786" s="35"/>
      <c r="K1786" s="1"/>
      <c r="L1786" s="33"/>
      <c r="M1786" s="2"/>
      <c r="N1786" s="19">
        <f t="shared" si="57"/>
        <v>0</v>
      </c>
      <c r="O1786" s="19">
        <f t="shared" si="58"/>
        <v>0</v>
      </c>
      <c r="P1786" s="1" t="s">
        <v>24</v>
      </c>
    </row>
    <row r="1787" spans="1:16" x14ac:dyDescent="0.25">
      <c r="A1787" s="31" t="s">
        <v>160</v>
      </c>
      <c r="B1787" s="31" t="s">
        <v>4045</v>
      </c>
      <c r="C1787" s="31" t="s">
        <v>4046</v>
      </c>
      <c r="D1787" s="31" t="s">
        <v>4047</v>
      </c>
      <c r="E1787" s="31" t="s">
        <v>15</v>
      </c>
      <c r="F1787" s="20" t="s">
        <v>16</v>
      </c>
      <c r="G1787" s="1" t="s">
        <v>17</v>
      </c>
      <c r="H1787" s="2">
        <v>1.1000000000000001</v>
      </c>
      <c r="I1787" s="8">
        <v>2</v>
      </c>
      <c r="J1787" s="34"/>
      <c r="K1787" s="1"/>
      <c r="L1787" s="31" t="s">
        <v>4797</v>
      </c>
      <c r="M1787" s="2">
        <v>26.22</v>
      </c>
      <c r="N1787" s="2">
        <f t="shared" si="57"/>
        <v>26.22</v>
      </c>
      <c r="O1787" s="2">
        <f t="shared" si="58"/>
        <v>0.23410714285714285</v>
      </c>
      <c r="P1787" s="1" t="s">
        <v>106</v>
      </c>
    </row>
    <row r="1788" spans="1:16" x14ac:dyDescent="0.25">
      <c r="A1788" s="33"/>
      <c r="B1788" s="33"/>
      <c r="C1788" s="33"/>
      <c r="D1788" s="33"/>
      <c r="E1788" s="33"/>
      <c r="F1788" s="20" t="s">
        <v>16</v>
      </c>
      <c r="G1788" s="1" t="s">
        <v>14</v>
      </c>
      <c r="H1788" s="2">
        <v>0</v>
      </c>
      <c r="I1788" s="8">
        <v>1</v>
      </c>
      <c r="J1788" s="35"/>
      <c r="K1788" s="1"/>
      <c r="L1788" s="33"/>
      <c r="M1788" s="2">
        <v>0</v>
      </c>
      <c r="N1788" s="19">
        <f t="shared" si="57"/>
        <v>0</v>
      </c>
      <c r="O1788" s="19">
        <f t="shared" si="58"/>
        <v>0</v>
      </c>
      <c r="P1788" s="1" t="s">
        <v>24</v>
      </c>
    </row>
    <row r="1789" spans="1:16" x14ac:dyDescent="0.25">
      <c r="A1789" s="20" t="s">
        <v>160</v>
      </c>
      <c r="B1789" s="20" t="s">
        <v>4048</v>
      </c>
      <c r="C1789" s="20" t="s">
        <v>4049</v>
      </c>
      <c r="D1789" s="20" t="s">
        <v>4050</v>
      </c>
      <c r="E1789" s="20" t="s">
        <v>28</v>
      </c>
      <c r="F1789" s="20" t="s">
        <v>16</v>
      </c>
      <c r="G1789" s="1" t="s">
        <v>14</v>
      </c>
      <c r="H1789" s="2">
        <v>0</v>
      </c>
      <c r="I1789" s="8">
        <v>1</v>
      </c>
      <c r="J1789" s="29" t="s">
        <v>4772</v>
      </c>
      <c r="K1789" s="1"/>
      <c r="L1789" s="20"/>
      <c r="M1789" s="2"/>
      <c r="N1789" s="19">
        <f t="shared" si="57"/>
        <v>0</v>
      </c>
      <c r="O1789" s="19">
        <f t="shared" si="58"/>
        <v>0</v>
      </c>
      <c r="P1789" s="1" t="s">
        <v>12</v>
      </c>
    </row>
    <row r="1790" spans="1:16" x14ac:dyDescent="0.25">
      <c r="A1790" s="20" t="s">
        <v>160</v>
      </c>
      <c r="B1790" s="20" t="s">
        <v>4051</v>
      </c>
      <c r="C1790" s="20" t="s">
        <v>4052</v>
      </c>
      <c r="D1790" s="20" t="s">
        <v>4053</v>
      </c>
      <c r="E1790" s="20" t="s">
        <v>28</v>
      </c>
      <c r="F1790" s="20" t="s">
        <v>16</v>
      </c>
      <c r="G1790" s="1" t="s">
        <v>14</v>
      </c>
      <c r="H1790" s="2">
        <v>0</v>
      </c>
      <c r="I1790" s="8">
        <v>1</v>
      </c>
      <c r="J1790" s="29" t="s">
        <v>4772</v>
      </c>
      <c r="K1790" s="1"/>
      <c r="L1790" s="20"/>
      <c r="M1790" s="2"/>
      <c r="N1790" s="19">
        <f t="shared" si="57"/>
        <v>0</v>
      </c>
      <c r="O1790" s="19">
        <f t="shared" si="58"/>
        <v>0</v>
      </c>
      <c r="P1790" s="1" t="s">
        <v>12</v>
      </c>
    </row>
    <row r="1791" spans="1:16" x14ac:dyDescent="0.25">
      <c r="A1791" s="20" t="s">
        <v>160</v>
      </c>
      <c r="B1791" s="20" t="s">
        <v>4054</v>
      </c>
      <c r="C1791" s="20" t="s">
        <v>4055</v>
      </c>
      <c r="D1791" s="20" t="s">
        <v>4056</v>
      </c>
      <c r="E1791" s="20" t="s">
        <v>28</v>
      </c>
      <c r="F1791" s="20" t="s">
        <v>16</v>
      </c>
      <c r="G1791" s="1" t="s">
        <v>14</v>
      </c>
      <c r="H1791" s="2">
        <v>0</v>
      </c>
      <c r="I1791" s="8">
        <v>1</v>
      </c>
      <c r="J1791" s="29" t="s">
        <v>4772</v>
      </c>
      <c r="K1791" s="1"/>
      <c r="L1791" s="20"/>
      <c r="M1791" s="2"/>
      <c r="N1791" s="19">
        <f t="shared" si="57"/>
        <v>0</v>
      </c>
      <c r="O1791" s="19">
        <f t="shared" si="58"/>
        <v>0</v>
      </c>
      <c r="P1791" s="1" t="s">
        <v>24</v>
      </c>
    </row>
    <row r="1792" spans="1:16" x14ac:dyDescent="0.25">
      <c r="A1792" s="20" t="s">
        <v>160</v>
      </c>
      <c r="B1792" s="20" t="s">
        <v>4057</v>
      </c>
      <c r="C1792" s="20" t="s">
        <v>4058</v>
      </c>
      <c r="D1792" s="20" t="s">
        <v>4059</v>
      </c>
      <c r="E1792" s="20" t="s">
        <v>28</v>
      </c>
      <c r="F1792" s="20" t="s">
        <v>16</v>
      </c>
      <c r="G1792" s="1" t="s">
        <v>14</v>
      </c>
      <c r="H1792" s="2">
        <v>0</v>
      </c>
      <c r="I1792" s="8">
        <v>1</v>
      </c>
      <c r="J1792" s="29" t="s">
        <v>4772</v>
      </c>
      <c r="K1792" s="1"/>
      <c r="L1792" s="20"/>
      <c r="M1792" s="2"/>
      <c r="N1792" s="19">
        <f t="shared" si="57"/>
        <v>0</v>
      </c>
      <c r="O1792" s="19">
        <f t="shared" si="58"/>
        <v>0</v>
      </c>
      <c r="P1792" s="1" t="s">
        <v>24</v>
      </c>
    </row>
    <row r="1793" spans="1:16" x14ac:dyDescent="0.25">
      <c r="A1793" s="20" t="s">
        <v>160</v>
      </c>
      <c r="B1793" s="20" t="s">
        <v>4060</v>
      </c>
      <c r="C1793" s="20" t="s">
        <v>4061</v>
      </c>
      <c r="D1793" s="20" t="s">
        <v>4062</v>
      </c>
      <c r="E1793" s="20" t="s">
        <v>28</v>
      </c>
      <c r="F1793" s="20" t="s">
        <v>16</v>
      </c>
      <c r="G1793" s="1" t="s">
        <v>14</v>
      </c>
      <c r="H1793" s="2">
        <v>0</v>
      </c>
      <c r="I1793" s="8">
        <v>1</v>
      </c>
      <c r="J1793" s="29" t="s">
        <v>4752</v>
      </c>
      <c r="K1793" s="1"/>
      <c r="L1793" s="20"/>
      <c r="M1793" s="2"/>
      <c r="N1793" s="19">
        <f t="shared" si="57"/>
        <v>0</v>
      </c>
      <c r="O1793" s="19">
        <f t="shared" si="58"/>
        <v>0</v>
      </c>
      <c r="P1793" s="1" t="s">
        <v>24</v>
      </c>
    </row>
    <row r="1794" spans="1:16" x14ac:dyDescent="0.25">
      <c r="A1794" s="20" t="s">
        <v>160</v>
      </c>
      <c r="B1794" s="20" t="s">
        <v>4064</v>
      </c>
      <c r="C1794" s="20" t="s">
        <v>4065</v>
      </c>
      <c r="D1794" s="20" t="s">
        <v>4066</v>
      </c>
      <c r="E1794" s="20" t="s">
        <v>28</v>
      </c>
      <c r="F1794" s="20" t="s">
        <v>16</v>
      </c>
      <c r="G1794" s="1" t="s">
        <v>14</v>
      </c>
      <c r="H1794" s="2">
        <v>0</v>
      </c>
      <c r="I1794" s="8">
        <v>1</v>
      </c>
      <c r="J1794" s="29" t="s">
        <v>4752</v>
      </c>
      <c r="K1794" s="1"/>
      <c r="L1794" s="20"/>
      <c r="M1794" s="2"/>
      <c r="N1794" s="19">
        <f t="shared" si="57"/>
        <v>0</v>
      </c>
      <c r="O1794" s="19">
        <f t="shared" si="58"/>
        <v>0</v>
      </c>
      <c r="P1794" s="1" t="s">
        <v>24</v>
      </c>
    </row>
    <row r="1795" spans="1:16" x14ac:dyDescent="0.25">
      <c r="A1795" s="20" t="s">
        <v>160</v>
      </c>
      <c r="B1795" s="20" t="s">
        <v>4076</v>
      </c>
      <c r="C1795" s="20" t="s">
        <v>4077</v>
      </c>
      <c r="D1795" s="20" t="s">
        <v>4078</v>
      </c>
      <c r="E1795" s="20" t="s">
        <v>28</v>
      </c>
      <c r="F1795" s="20" t="s">
        <v>16</v>
      </c>
      <c r="G1795" s="1" t="s">
        <v>14</v>
      </c>
      <c r="H1795" s="2">
        <v>0</v>
      </c>
      <c r="I1795" s="8">
        <v>1</v>
      </c>
      <c r="J1795" s="29" t="s">
        <v>4775</v>
      </c>
      <c r="K1795" s="1"/>
      <c r="L1795" s="20"/>
      <c r="M1795" s="2"/>
      <c r="N1795" s="19">
        <f t="shared" si="57"/>
        <v>0</v>
      </c>
      <c r="O1795" s="19">
        <f t="shared" si="58"/>
        <v>0</v>
      </c>
      <c r="P1795" s="1" t="s">
        <v>12</v>
      </c>
    </row>
    <row r="1796" spans="1:16" x14ac:dyDescent="0.25">
      <c r="A1796" s="20" t="s">
        <v>160</v>
      </c>
      <c r="B1796" s="20" t="s">
        <v>4079</v>
      </c>
      <c r="C1796" s="20" t="s">
        <v>4080</v>
      </c>
      <c r="D1796" s="20" t="s">
        <v>4081</v>
      </c>
      <c r="E1796" s="20" t="s">
        <v>28</v>
      </c>
      <c r="F1796" s="20" t="s">
        <v>16</v>
      </c>
      <c r="G1796" s="1" t="s">
        <v>14</v>
      </c>
      <c r="H1796" s="2">
        <v>0</v>
      </c>
      <c r="I1796" s="8">
        <v>1</v>
      </c>
      <c r="J1796" s="29" t="s">
        <v>4775</v>
      </c>
      <c r="K1796" s="1"/>
      <c r="L1796" s="20"/>
      <c r="M1796" s="2"/>
      <c r="N1796" s="19">
        <f t="shared" si="57"/>
        <v>0</v>
      </c>
      <c r="O1796" s="19">
        <f t="shared" si="58"/>
        <v>0</v>
      </c>
      <c r="P1796" s="1" t="s">
        <v>24</v>
      </c>
    </row>
    <row r="1797" spans="1:16" x14ac:dyDescent="0.25">
      <c r="A1797" s="20" t="s">
        <v>160</v>
      </c>
      <c r="B1797" s="20" t="s">
        <v>4082</v>
      </c>
      <c r="C1797" s="20" t="s">
        <v>4083</v>
      </c>
      <c r="D1797" s="20" t="s">
        <v>4084</v>
      </c>
      <c r="E1797" s="20" t="s">
        <v>15</v>
      </c>
      <c r="F1797" s="20" t="s">
        <v>16</v>
      </c>
      <c r="G1797" s="1" t="s">
        <v>17</v>
      </c>
      <c r="H1797" s="2">
        <v>1.1000000000000001</v>
      </c>
      <c r="I1797" s="8">
        <v>1</v>
      </c>
      <c r="J1797" s="29"/>
      <c r="K1797" s="1"/>
      <c r="L1797" s="20" t="s">
        <v>4376</v>
      </c>
      <c r="M1797" s="2">
        <v>12</v>
      </c>
      <c r="N1797" s="2">
        <f t="shared" si="57"/>
        <v>12</v>
      </c>
      <c r="O1797" s="2">
        <f t="shared" si="58"/>
        <v>0.10714285714285714</v>
      </c>
      <c r="P1797" s="1" t="s">
        <v>184</v>
      </c>
    </row>
    <row r="1798" spans="1:16" x14ac:dyDescent="0.25">
      <c r="A1798" s="31" t="s">
        <v>160</v>
      </c>
      <c r="B1798" s="31" t="s">
        <v>4085</v>
      </c>
      <c r="C1798" s="31" t="s">
        <v>4086</v>
      </c>
      <c r="D1798" s="31" t="s">
        <v>4087</v>
      </c>
      <c r="E1798" s="31" t="s">
        <v>28</v>
      </c>
      <c r="F1798" s="20" t="s">
        <v>16</v>
      </c>
      <c r="G1798" s="1" t="s">
        <v>17</v>
      </c>
      <c r="H1798" s="2">
        <v>1.1000000000000001</v>
      </c>
      <c r="I1798" s="8">
        <v>3</v>
      </c>
      <c r="J1798" s="34" t="s">
        <v>4551</v>
      </c>
      <c r="K1798" s="1">
        <v>194.56</v>
      </c>
      <c r="L1798" s="20" t="s">
        <v>4252</v>
      </c>
      <c r="M1798" s="2">
        <v>72.287999999999997</v>
      </c>
      <c r="N1798" s="2">
        <f t="shared" si="57"/>
        <v>266.84800000000001</v>
      </c>
      <c r="O1798" s="2">
        <f t="shared" si="58"/>
        <v>2.3825714285714286</v>
      </c>
      <c r="P1798" s="1" t="s">
        <v>42</v>
      </c>
    </row>
    <row r="1799" spans="1:16" x14ac:dyDescent="0.25">
      <c r="A1799" s="33"/>
      <c r="B1799" s="33"/>
      <c r="C1799" s="33"/>
      <c r="D1799" s="33"/>
      <c r="E1799" s="33"/>
      <c r="F1799" s="20" t="s">
        <v>16</v>
      </c>
      <c r="G1799" s="1" t="s">
        <v>14</v>
      </c>
      <c r="H1799" s="2">
        <v>0</v>
      </c>
      <c r="I1799" s="8">
        <v>1</v>
      </c>
      <c r="J1799" s="35"/>
      <c r="K1799" s="1"/>
      <c r="L1799" s="20"/>
      <c r="M1799" s="2"/>
      <c r="N1799" s="19">
        <f t="shared" si="57"/>
        <v>0</v>
      </c>
      <c r="O1799" s="19">
        <f t="shared" si="58"/>
        <v>0</v>
      </c>
      <c r="P1799" s="1" t="s">
        <v>12</v>
      </c>
    </row>
    <row r="1800" spans="1:16" x14ac:dyDescent="0.25">
      <c r="A1800" s="20" t="s">
        <v>160</v>
      </c>
      <c r="B1800" s="20" t="s">
        <v>4088</v>
      </c>
      <c r="C1800" s="20" t="s">
        <v>4089</v>
      </c>
      <c r="D1800" s="20" t="s">
        <v>4090</v>
      </c>
      <c r="E1800" s="20" t="s">
        <v>28</v>
      </c>
      <c r="F1800" s="20" t="s">
        <v>16</v>
      </c>
      <c r="G1800" s="1" t="s">
        <v>14</v>
      </c>
      <c r="H1800" s="2">
        <v>0</v>
      </c>
      <c r="I1800" s="8">
        <v>1</v>
      </c>
      <c r="J1800" s="29" t="s">
        <v>4554</v>
      </c>
      <c r="K1800" s="1"/>
      <c r="L1800" s="20"/>
      <c r="M1800" s="2"/>
      <c r="N1800" s="19">
        <f t="shared" si="57"/>
        <v>0</v>
      </c>
      <c r="O1800" s="19">
        <f t="shared" si="58"/>
        <v>0</v>
      </c>
      <c r="P1800" s="1" t="s">
        <v>24</v>
      </c>
    </row>
    <row r="1801" spans="1:16" x14ac:dyDescent="0.25">
      <c r="A1801" s="20" t="s">
        <v>160</v>
      </c>
      <c r="B1801" s="20" t="s">
        <v>4091</v>
      </c>
      <c r="C1801" s="20" t="s">
        <v>4092</v>
      </c>
      <c r="D1801" s="20" t="s">
        <v>4093</v>
      </c>
      <c r="E1801" s="20" t="s">
        <v>15</v>
      </c>
      <c r="F1801" s="20" t="s">
        <v>16</v>
      </c>
      <c r="G1801" s="1" t="s">
        <v>17</v>
      </c>
      <c r="H1801" s="2">
        <v>1.1000000000000001</v>
      </c>
      <c r="I1801" s="8">
        <v>2</v>
      </c>
      <c r="J1801" s="29"/>
      <c r="K1801" s="1"/>
      <c r="L1801" s="20" t="s">
        <v>4745</v>
      </c>
      <c r="M1801" s="2">
        <v>59.363999999999997</v>
      </c>
      <c r="N1801" s="2">
        <f t="shared" si="57"/>
        <v>59.363999999999997</v>
      </c>
      <c r="O1801" s="2">
        <f t="shared" si="58"/>
        <v>0.53003571428571428</v>
      </c>
      <c r="P1801" s="1" t="s">
        <v>22</v>
      </c>
    </row>
    <row r="1802" spans="1:16" x14ac:dyDescent="0.25">
      <c r="A1802" s="20" t="s">
        <v>160</v>
      </c>
      <c r="B1802" s="20" t="s">
        <v>4094</v>
      </c>
      <c r="C1802" s="20" t="s">
        <v>4095</v>
      </c>
      <c r="D1802" s="20" t="s">
        <v>4096</v>
      </c>
      <c r="E1802" s="20" t="s">
        <v>15</v>
      </c>
      <c r="F1802" s="20" t="s">
        <v>16</v>
      </c>
      <c r="G1802" s="1" t="s">
        <v>17</v>
      </c>
      <c r="H1802" s="2">
        <v>1.1000000000000001</v>
      </c>
      <c r="I1802" s="8">
        <v>4</v>
      </c>
      <c r="J1802" s="29"/>
      <c r="K1802" s="1"/>
      <c r="L1802" s="20" t="s">
        <v>4746</v>
      </c>
      <c r="M1802" s="2">
        <v>105</v>
      </c>
      <c r="N1802" s="2">
        <f t="shared" si="57"/>
        <v>105</v>
      </c>
      <c r="O1802" s="2">
        <f t="shared" si="58"/>
        <v>0.9375</v>
      </c>
      <c r="P1802" s="1" t="s">
        <v>75</v>
      </c>
    </row>
    <row r="1803" spans="1:16" x14ac:dyDescent="0.25">
      <c r="A1803" s="31" t="s">
        <v>160</v>
      </c>
      <c r="B1803" s="31" t="s">
        <v>4097</v>
      </c>
      <c r="C1803" s="31" t="s">
        <v>4098</v>
      </c>
      <c r="D1803" s="31" t="s">
        <v>4099</v>
      </c>
      <c r="E1803" s="31" t="s">
        <v>15</v>
      </c>
      <c r="F1803" s="20" t="s">
        <v>16</v>
      </c>
      <c r="G1803" s="1" t="s">
        <v>17</v>
      </c>
      <c r="H1803" s="2">
        <v>1.1000000000000001</v>
      </c>
      <c r="I1803" s="8">
        <v>1</v>
      </c>
      <c r="J1803" s="34"/>
      <c r="K1803" s="1"/>
      <c r="L1803" s="31" t="s">
        <v>4747</v>
      </c>
      <c r="M1803" s="2">
        <v>39</v>
      </c>
      <c r="N1803" s="2">
        <f t="shared" si="57"/>
        <v>39</v>
      </c>
      <c r="O1803" s="2">
        <f t="shared" si="58"/>
        <v>0.3482142857142857</v>
      </c>
      <c r="P1803" s="1" t="s">
        <v>24</v>
      </c>
    </row>
    <row r="1804" spans="1:16" x14ac:dyDescent="0.25">
      <c r="A1804" s="33"/>
      <c r="B1804" s="33"/>
      <c r="C1804" s="33"/>
      <c r="D1804" s="33"/>
      <c r="E1804" s="33"/>
      <c r="F1804" s="20" t="s">
        <v>16</v>
      </c>
      <c r="G1804" s="1" t="s">
        <v>14</v>
      </c>
      <c r="H1804" s="2">
        <v>0</v>
      </c>
      <c r="I1804" s="8">
        <v>1</v>
      </c>
      <c r="J1804" s="35"/>
      <c r="K1804" s="1"/>
      <c r="L1804" s="33"/>
      <c r="M1804" s="2">
        <v>0</v>
      </c>
      <c r="N1804" s="19">
        <f t="shared" si="57"/>
        <v>0</v>
      </c>
      <c r="O1804" s="19">
        <f t="shared" si="58"/>
        <v>0</v>
      </c>
      <c r="P1804" s="1" t="s">
        <v>12</v>
      </c>
    </row>
    <row r="1805" spans="1:16" x14ac:dyDescent="0.25">
      <c r="A1805" s="20" t="s">
        <v>160</v>
      </c>
      <c r="B1805" s="20" t="s">
        <v>4100</v>
      </c>
      <c r="C1805" s="20" t="s">
        <v>4101</v>
      </c>
      <c r="D1805" s="20" t="s">
        <v>4102</v>
      </c>
      <c r="E1805" s="20" t="s">
        <v>15</v>
      </c>
      <c r="F1805" s="20" t="s">
        <v>16</v>
      </c>
      <c r="G1805" s="1" t="s">
        <v>17</v>
      </c>
      <c r="H1805" s="2">
        <v>1.1000000000000001</v>
      </c>
      <c r="I1805" s="8">
        <v>1</v>
      </c>
      <c r="J1805" s="29"/>
      <c r="K1805" s="1"/>
      <c r="L1805" s="20" t="s">
        <v>4376</v>
      </c>
      <c r="M1805" s="2">
        <v>18</v>
      </c>
      <c r="N1805" s="2">
        <f t="shared" si="57"/>
        <v>18</v>
      </c>
      <c r="O1805" s="2">
        <f t="shared" si="58"/>
        <v>0.16071428571428573</v>
      </c>
      <c r="P1805" s="1" t="s">
        <v>115</v>
      </c>
    </row>
    <row r="1806" spans="1:16" x14ac:dyDescent="0.25">
      <c r="A1806" s="20" t="s">
        <v>160</v>
      </c>
      <c r="B1806" s="20" t="s">
        <v>4103</v>
      </c>
      <c r="C1806" s="20" t="s">
        <v>4104</v>
      </c>
      <c r="D1806" s="20" t="s">
        <v>4105</v>
      </c>
      <c r="E1806" s="20" t="s">
        <v>28</v>
      </c>
      <c r="F1806" s="20" t="s">
        <v>16</v>
      </c>
      <c r="G1806" s="1" t="s">
        <v>14</v>
      </c>
      <c r="H1806" s="2">
        <v>0</v>
      </c>
      <c r="I1806" s="8">
        <v>1</v>
      </c>
      <c r="J1806" s="29" t="s">
        <v>4554</v>
      </c>
      <c r="K1806" s="1"/>
      <c r="L1806" s="20"/>
      <c r="M1806" s="2"/>
      <c r="N1806" s="19">
        <f t="shared" si="57"/>
        <v>0</v>
      </c>
      <c r="O1806" s="19">
        <f t="shared" si="58"/>
        <v>0</v>
      </c>
      <c r="P1806" s="1" t="s">
        <v>24</v>
      </c>
    </row>
    <row r="1807" spans="1:16" x14ac:dyDescent="0.25">
      <c r="A1807" s="20" t="s">
        <v>160</v>
      </c>
      <c r="B1807" s="20" t="s">
        <v>4106</v>
      </c>
      <c r="C1807" s="20" t="s">
        <v>4107</v>
      </c>
      <c r="D1807" s="20" t="s">
        <v>4108</v>
      </c>
      <c r="E1807" s="20" t="s">
        <v>15</v>
      </c>
      <c r="F1807" s="20" t="s">
        <v>16</v>
      </c>
      <c r="G1807" s="1" t="s">
        <v>17</v>
      </c>
      <c r="H1807" s="2">
        <v>1.1000000000000001</v>
      </c>
      <c r="I1807" s="8">
        <v>1</v>
      </c>
      <c r="J1807" s="29"/>
      <c r="K1807" s="1"/>
      <c r="L1807" s="20" t="s">
        <v>4748</v>
      </c>
      <c r="M1807" s="2">
        <v>18</v>
      </c>
      <c r="N1807" s="2">
        <f t="shared" si="57"/>
        <v>18</v>
      </c>
      <c r="O1807" s="2">
        <f t="shared" si="58"/>
        <v>0.16071428571428573</v>
      </c>
      <c r="P1807" s="1" t="s">
        <v>12</v>
      </c>
    </row>
    <row r="1808" spans="1:16" x14ac:dyDescent="0.25">
      <c r="A1808" s="20" t="s">
        <v>160</v>
      </c>
      <c r="B1808" s="20" t="s">
        <v>4112</v>
      </c>
      <c r="C1808" s="20" t="s">
        <v>4113</v>
      </c>
      <c r="D1808" s="20" t="s">
        <v>4114</v>
      </c>
      <c r="E1808" s="20" t="s">
        <v>127</v>
      </c>
      <c r="F1808" s="20" t="s">
        <v>16</v>
      </c>
      <c r="G1808" s="1" t="s">
        <v>105</v>
      </c>
      <c r="H1808" s="2">
        <v>8</v>
      </c>
      <c r="I1808" s="8">
        <v>1</v>
      </c>
      <c r="J1808" s="29"/>
      <c r="K1808" s="1"/>
      <c r="L1808" s="20" t="s">
        <v>4559</v>
      </c>
      <c r="M1808" s="2">
        <v>76.38</v>
      </c>
      <c r="N1808" s="2">
        <f t="shared" si="57"/>
        <v>76.38</v>
      </c>
      <c r="O1808" s="2">
        <f t="shared" si="58"/>
        <v>0.68196428571428569</v>
      </c>
      <c r="P1808" s="1" t="s">
        <v>12</v>
      </c>
    </row>
    <row r="1809" spans="1:16" x14ac:dyDescent="0.25">
      <c r="A1809" s="20" t="s">
        <v>160</v>
      </c>
      <c r="B1809" s="20" t="s">
        <v>4115</v>
      </c>
      <c r="C1809" s="20" t="s">
        <v>4116</v>
      </c>
      <c r="D1809" s="20" t="s">
        <v>4117</v>
      </c>
      <c r="E1809" s="20" t="s">
        <v>15</v>
      </c>
      <c r="F1809" s="20" t="s">
        <v>16</v>
      </c>
      <c r="G1809" s="1" t="s">
        <v>17</v>
      </c>
      <c r="H1809" s="2">
        <v>1.1000000000000001</v>
      </c>
      <c r="I1809" s="8">
        <v>2</v>
      </c>
      <c r="J1809" s="29"/>
      <c r="K1809" s="1"/>
      <c r="L1809" s="20" t="s">
        <v>4614</v>
      </c>
      <c r="M1809" s="2">
        <v>8.9039999999999999</v>
      </c>
      <c r="N1809" s="2">
        <f t="shared" si="57"/>
        <v>8.9039999999999999</v>
      </c>
      <c r="O1809" s="2">
        <f t="shared" si="58"/>
        <v>7.9500000000000001E-2</v>
      </c>
      <c r="P1809" s="1" t="s">
        <v>116</v>
      </c>
    </row>
    <row r="1810" spans="1:16" x14ac:dyDescent="0.25">
      <c r="A1810" s="20" t="s">
        <v>160</v>
      </c>
      <c r="B1810" s="20" t="s">
        <v>4118</v>
      </c>
      <c r="C1810" s="20" t="s">
        <v>4119</v>
      </c>
      <c r="D1810" s="20" t="s">
        <v>4120</v>
      </c>
      <c r="E1810" s="20" t="s">
        <v>15</v>
      </c>
      <c r="F1810" s="20" t="s">
        <v>16</v>
      </c>
      <c r="G1810" s="1" t="s">
        <v>17</v>
      </c>
      <c r="H1810" s="2">
        <v>1.1000000000000001</v>
      </c>
      <c r="I1810" s="8">
        <v>1</v>
      </c>
      <c r="J1810" s="29"/>
      <c r="K1810" s="1"/>
      <c r="L1810" s="20" t="s">
        <v>4749</v>
      </c>
      <c r="M1810" s="2">
        <v>22.404</v>
      </c>
      <c r="N1810" s="2">
        <f t="shared" si="57"/>
        <v>22.404</v>
      </c>
      <c r="O1810" s="2">
        <f t="shared" si="58"/>
        <v>0.20003571428571429</v>
      </c>
      <c r="P1810" s="1" t="s">
        <v>12</v>
      </c>
    </row>
    <row r="1811" spans="1:16" x14ac:dyDescent="0.25">
      <c r="A1811" s="20" t="s">
        <v>160</v>
      </c>
      <c r="B1811" s="20" t="s">
        <v>4121</v>
      </c>
      <c r="C1811" s="20" t="s">
        <v>4122</v>
      </c>
      <c r="D1811" s="20" t="s">
        <v>4123</v>
      </c>
      <c r="E1811" s="20" t="s">
        <v>15</v>
      </c>
      <c r="F1811" s="20" t="s">
        <v>16</v>
      </c>
      <c r="G1811" s="1" t="s">
        <v>17</v>
      </c>
      <c r="H1811" s="2">
        <v>1.1000000000000001</v>
      </c>
      <c r="I1811" s="8">
        <v>1</v>
      </c>
      <c r="J1811" s="29"/>
      <c r="K1811" s="1"/>
      <c r="L1811" s="20" t="s">
        <v>4691</v>
      </c>
      <c r="M1811" s="2">
        <v>633.57600000000002</v>
      </c>
      <c r="N1811" s="2">
        <f t="shared" si="57"/>
        <v>633.57600000000002</v>
      </c>
      <c r="O1811" s="2">
        <f t="shared" si="58"/>
        <v>5.6569285714285718</v>
      </c>
      <c r="P1811" s="1" t="s">
        <v>44</v>
      </c>
    </row>
    <row r="1812" spans="1:16" x14ac:dyDescent="0.25">
      <c r="A1812" s="20" t="s">
        <v>160</v>
      </c>
      <c r="B1812" s="20" t="s">
        <v>4124</v>
      </c>
      <c r="C1812" s="20" t="s">
        <v>4125</v>
      </c>
      <c r="D1812" s="20" t="s">
        <v>4126</v>
      </c>
      <c r="E1812" s="20" t="s">
        <v>15</v>
      </c>
      <c r="F1812" s="20" t="s">
        <v>16</v>
      </c>
      <c r="G1812" s="1" t="s">
        <v>17</v>
      </c>
      <c r="H1812" s="2">
        <v>1.1000000000000001</v>
      </c>
      <c r="I1812" s="8">
        <v>1</v>
      </c>
      <c r="J1812" s="29"/>
      <c r="K1812" s="1"/>
      <c r="L1812" s="20" t="s">
        <v>4266</v>
      </c>
      <c r="M1812" s="2">
        <v>105.36</v>
      </c>
      <c r="N1812" s="2">
        <f t="shared" si="57"/>
        <v>105.36</v>
      </c>
      <c r="O1812" s="2">
        <f t="shared" si="58"/>
        <v>0.94071428571428573</v>
      </c>
      <c r="P1812" s="1" t="s">
        <v>12</v>
      </c>
    </row>
    <row r="1813" spans="1:16" x14ac:dyDescent="0.25">
      <c r="A1813" s="20" t="s">
        <v>160</v>
      </c>
      <c r="B1813" s="20" t="s">
        <v>4127</v>
      </c>
      <c r="C1813" s="20" t="s">
        <v>4128</v>
      </c>
      <c r="D1813" s="20" t="s">
        <v>4129</v>
      </c>
      <c r="E1813" s="20" t="s">
        <v>20</v>
      </c>
      <c r="F1813" s="20" t="s">
        <v>16</v>
      </c>
      <c r="G1813" s="1" t="s">
        <v>17</v>
      </c>
      <c r="H1813" s="2">
        <v>1.1000000000000001</v>
      </c>
      <c r="I1813" s="8">
        <v>3</v>
      </c>
      <c r="J1813" s="29"/>
      <c r="K1813" s="1"/>
      <c r="L1813" s="20" t="s">
        <v>4750</v>
      </c>
      <c r="M1813" s="2">
        <v>97.596000000000004</v>
      </c>
      <c r="N1813" s="2">
        <f t="shared" si="57"/>
        <v>97.596000000000004</v>
      </c>
      <c r="O1813" s="2">
        <f t="shared" si="58"/>
        <v>0.87139285714285719</v>
      </c>
      <c r="P1813" s="1" t="s">
        <v>77</v>
      </c>
    </row>
    <row r="1814" spans="1:16" x14ac:dyDescent="0.25">
      <c r="A1814" s="31" t="s">
        <v>160</v>
      </c>
      <c r="B1814" s="31" t="s">
        <v>4133</v>
      </c>
      <c r="C1814" s="31" t="s">
        <v>4134</v>
      </c>
      <c r="D1814" s="31" t="s">
        <v>4135</v>
      </c>
      <c r="E1814" s="31" t="s">
        <v>43</v>
      </c>
      <c r="F1814" s="20" t="s">
        <v>16</v>
      </c>
      <c r="G1814" s="1" t="s">
        <v>11</v>
      </c>
      <c r="H1814" s="2">
        <v>10</v>
      </c>
      <c r="I1814" s="8">
        <v>0</v>
      </c>
      <c r="J1814" s="34" t="s">
        <v>4356</v>
      </c>
      <c r="K1814" s="1"/>
      <c r="L1814" s="31"/>
      <c r="M1814" s="2"/>
      <c r="N1814" s="19">
        <f t="shared" si="57"/>
        <v>0</v>
      </c>
      <c r="O1814" s="19">
        <f t="shared" si="58"/>
        <v>0</v>
      </c>
      <c r="P1814" s="1" t="s">
        <v>10</v>
      </c>
    </row>
    <row r="1815" spans="1:16" x14ac:dyDescent="0.25">
      <c r="A1815" s="32"/>
      <c r="B1815" s="32"/>
      <c r="C1815" s="32"/>
      <c r="D1815" s="32"/>
      <c r="E1815" s="32"/>
      <c r="F1815" s="20" t="s">
        <v>16</v>
      </c>
      <c r="G1815" s="1" t="s">
        <v>17</v>
      </c>
      <c r="H1815" s="2">
        <v>1.1000000000000001</v>
      </c>
      <c r="I1815" s="8">
        <v>4</v>
      </c>
      <c r="J1815" s="36"/>
      <c r="K1815" s="1">
        <v>1069.08</v>
      </c>
      <c r="L1815" s="32"/>
      <c r="M1815" s="2"/>
      <c r="N1815" s="2">
        <f t="shared" si="57"/>
        <v>1069.08</v>
      </c>
      <c r="O1815" s="2">
        <f t="shared" si="58"/>
        <v>9.5453571428571422</v>
      </c>
      <c r="P1815" s="1" t="s">
        <v>118</v>
      </c>
    </row>
    <row r="1816" spans="1:16" x14ac:dyDescent="0.25">
      <c r="A1816" s="33"/>
      <c r="B1816" s="33"/>
      <c r="C1816" s="33"/>
      <c r="D1816" s="33"/>
      <c r="E1816" s="33"/>
      <c r="F1816" s="20" t="s">
        <v>16</v>
      </c>
      <c r="G1816" s="1" t="s">
        <v>14</v>
      </c>
      <c r="H1816" s="2">
        <v>0</v>
      </c>
      <c r="I1816" s="8">
        <v>1</v>
      </c>
      <c r="J1816" s="35"/>
      <c r="K1816" s="1"/>
      <c r="L1816" s="33"/>
      <c r="M1816" s="2"/>
      <c r="N1816" s="19">
        <f t="shared" si="57"/>
        <v>0</v>
      </c>
      <c r="O1816" s="19">
        <f t="shared" si="58"/>
        <v>0</v>
      </c>
      <c r="P1816" s="1" t="s">
        <v>24</v>
      </c>
    </row>
  </sheetData>
  <autoFilter ref="A1:R1816"/>
  <mergeCells count="3304">
    <mergeCell ref="M843:M844"/>
    <mergeCell ref="A27:A29"/>
    <mergeCell ref="B27:B29"/>
    <mergeCell ref="C27:C29"/>
    <mergeCell ref="D27:D29"/>
    <mergeCell ref="E27:E29"/>
    <mergeCell ref="A38:A40"/>
    <mergeCell ref="B38:B40"/>
    <mergeCell ref="C38:C40"/>
    <mergeCell ref="D38:D40"/>
    <mergeCell ref="E38:E40"/>
    <mergeCell ref="A43:A44"/>
    <mergeCell ref="B43:B44"/>
    <mergeCell ref="A50:A51"/>
    <mergeCell ref="B50:B51"/>
    <mergeCell ref="C50:C51"/>
    <mergeCell ref="D50:D51"/>
    <mergeCell ref="E50:E51"/>
    <mergeCell ref="A48:A49"/>
    <mergeCell ref="B48:B49"/>
    <mergeCell ref="C48:C49"/>
    <mergeCell ref="D48:D49"/>
    <mergeCell ref="E48:E49"/>
    <mergeCell ref="C43:C44"/>
    <mergeCell ref="D43:D44"/>
    <mergeCell ref="E43:E44"/>
    <mergeCell ref="A45:A46"/>
    <mergeCell ref="B45:B46"/>
    <mergeCell ref="C45:C46"/>
    <mergeCell ref="D45:D46"/>
    <mergeCell ref="E45:E46"/>
    <mergeCell ref="A75:A76"/>
    <mergeCell ref="B75:B76"/>
    <mergeCell ref="C75:C76"/>
    <mergeCell ref="D75:D76"/>
    <mergeCell ref="E75:E76"/>
    <mergeCell ref="A63:A64"/>
    <mergeCell ref="B63:B64"/>
    <mergeCell ref="C63:C64"/>
    <mergeCell ref="D63:D64"/>
    <mergeCell ref="E63:E64"/>
    <mergeCell ref="A59:A62"/>
    <mergeCell ref="B59:B62"/>
    <mergeCell ref="C59:C62"/>
    <mergeCell ref="D59:D62"/>
    <mergeCell ref="E59:E62"/>
    <mergeCell ref="A55:A56"/>
    <mergeCell ref="B55:B56"/>
    <mergeCell ref="C55:C56"/>
    <mergeCell ref="D55:D56"/>
    <mergeCell ref="E55:E56"/>
    <mergeCell ref="A88:A90"/>
    <mergeCell ref="B88:B90"/>
    <mergeCell ref="C88:C90"/>
    <mergeCell ref="D88:D90"/>
    <mergeCell ref="E88:E90"/>
    <mergeCell ref="A85:A86"/>
    <mergeCell ref="B85:B86"/>
    <mergeCell ref="C85:C86"/>
    <mergeCell ref="D85:D86"/>
    <mergeCell ref="E85:E86"/>
    <mergeCell ref="A81:A82"/>
    <mergeCell ref="B81:B82"/>
    <mergeCell ref="C81:C82"/>
    <mergeCell ref="D81:D82"/>
    <mergeCell ref="E81:E82"/>
    <mergeCell ref="A77:A80"/>
    <mergeCell ref="B77:B80"/>
    <mergeCell ref="C77:C80"/>
    <mergeCell ref="D77:D80"/>
    <mergeCell ref="E77:E80"/>
    <mergeCell ref="A108:A110"/>
    <mergeCell ref="B108:B110"/>
    <mergeCell ref="C108:C110"/>
    <mergeCell ref="D108:D110"/>
    <mergeCell ref="E108:E110"/>
    <mergeCell ref="A97:A99"/>
    <mergeCell ref="B97:B99"/>
    <mergeCell ref="C97:C99"/>
    <mergeCell ref="D97:D99"/>
    <mergeCell ref="E97:E99"/>
    <mergeCell ref="A94:A96"/>
    <mergeCell ref="B94:B96"/>
    <mergeCell ref="C94:C96"/>
    <mergeCell ref="D94:D96"/>
    <mergeCell ref="E94:E96"/>
    <mergeCell ref="A91:A92"/>
    <mergeCell ref="B91:B92"/>
    <mergeCell ref="C91:C92"/>
    <mergeCell ref="D91:D92"/>
    <mergeCell ref="E91:E92"/>
    <mergeCell ref="A127:A130"/>
    <mergeCell ref="B127:B130"/>
    <mergeCell ref="C127:C130"/>
    <mergeCell ref="D127:D130"/>
    <mergeCell ref="E127:E130"/>
    <mergeCell ref="A122:A125"/>
    <mergeCell ref="B122:B125"/>
    <mergeCell ref="C122:C125"/>
    <mergeCell ref="D122:D125"/>
    <mergeCell ref="E122:E125"/>
    <mergeCell ref="A120:A121"/>
    <mergeCell ref="B120:B121"/>
    <mergeCell ref="C120:C121"/>
    <mergeCell ref="D120:D121"/>
    <mergeCell ref="E120:E121"/>
    <mergeCell ref="A111:A114"/>
    <mergeCell ref="B111:B114"/>
    <mergeCell ref="C111:C114"/>
    <mergeCell ref="D111:D114"/>
    <mergeCell ref="E111:E114"/>
    <mergeCell ref="A147:A148"/>
    <mergeCell ref="B147:B148"/>
    <mergeCell ref="C147:C148"/>
    <mergeCell ref="D147:D148"/>
    <mergeCell ref="E147:E148"/>
    <mergeCell ref="A145:A146"/>
    <mergeCell ref="B145:B146"/>
    <mergeCell ref="C145:C146"/>
    <mergeCell ref="D145:D146"/>
    <mergeCell ref="E145:E146"/>
    <mergeCell ref="A143:A144"/>
    <mergeCell ref="B143:B144"/>
    <mergeCell ref="C143:C144"/>
    <mergeCell ref="D143:D144"/>
    <mergeCell ref="E143:E144"/>
    <mergeCell ref="A138:A139"/>
    <mergeCell ref="B138:B139"/>
    <mergeCell ref="C138:C139"/>
    <mergeCell ref="D138:D139"/>
    <mergeCell ref="E138:E139"/>
    <mergeCell ref="A176:A177"/>
    <mergeCell ref="B176:B177"/>
    <mergeCell ref="C176:C177"/>
    <mergeCell ref="D176:D177"/>
    <mergeCell ref="E176:E177"/>
    <mergeCell ref="A170:A171"/>
    <mergeCell ref="B170:B171"/>
    <mergeCell ref="C170:C171"/>
    <mergeCell ref="D170:D171"/>
    <mergeCell ref="E170:E171"/>
    <mergeCell ref="A159:A160"/>
    <mergeCell ref="B159:B160"/>
    <mergeCell ref="C159:C160"/>
    <mergeCell ref="D159:D160"/>
    <mergeCell ref="E159:E160"/>
    <mergeCell ref="A150:A153"/>
    <mergeCell ref="B150:B153"/>
    <mergeCell ref="C150:C153"/>
    <mergeCell ref="D150:D153"/>
    <mergeCell ref="E150:E153"/>
    <mergeCell ref="A198:A199"/>
    <mergeCell ref="B198:B199"/>
    <mergeCell ref="C198:C199"/>
    <mergeCell ref="D198:D199"/>
    <mergeCell ref="E198:E199"/>
    <mergeCell ref="A192:A193"/>
    <mergeCell ref="B192:B193"/>
    <mergeCell ref="C192:C193"/>
    <mergeCell ref="D192:D193"/>
    <mergeCell ref="E192:E193"/>
    <mergeCell ref="A182:A183"/>
    <mergeCell ref="B182:B183"/>
    <mergeCell ref="C182:C183"/>
    <mergeCell ref="D182:D183"/>
    <mergeCell ref="E182:E183"/>
    <mergeCell ref="A180:A181"/>
    <mergeCell ref="B180:B181"/>
    <mergeCell ref="C180:C181"/>
    <mergeCell ref="D180:D181"/>
    <mergeCell ref="E180:E181"/>
    <mergeCell ref="A217:A218"/>
    <mergeCell ref="B217:B218"/>
    <mergeCell ref="C217:C218"/>
    <mergeCell ref="D217:D218"/>
    <mergeCell ref="E217:E218"/>
    <mergeCell ref="A206:A207"/>
    <mergeCell ref="B206:B207"/>
    <mergeCell ref="C206:C207"/>
    <mergeCell ref="D206:D207"/>
    <mergeCell ref="E206:E207"/>
    <mergeCell ref="A202:A203"/>
    <mergeCell ref="B202:B203"/>
    <mergeCell ref="C202:C203"/>
    <mergeCell ref="D202:D203"/>
    <mergeCell ref="E202:E203"/>
    <mergeCell ref="A200:A201"/>
    <mergeCell ref="B200:B201"/>
    <mergeCell ref="C200:C201"/>
    <mergeCell ref="D200:D201"/>
    <mergeCell ref="E200:E201"/>
    <mergeCell ref="A241:A242"/>
    <mergeCell ref="B241:B242"/>
    <mergeCell ref="C241:C242"/>
    <mergeCell ref="D241:D242"/>
    <mergeCell ref="E241:E242"/>
    <mergeCell ref="A237:A238"/>
    <mergeCell ref="B237:B238"/>
    <mergeCell ref="C237:C238"/>
    <mergeCell ref="D237:D238"/>
    <mergeCell ref="E237:E238"/>
    <mergeCell ref="A233:A234"/>
    <mergeCell ref="B233:B234"/>
    <mergeCell ref="C233:C234"/>
    <mergeCell ref="D233:D234"/>
    <mergeCell ref="E233:E234"/>
    <mergeCell ref="A226:A227"/>
    <mergeCell ref="B226:B227"/>
    <mergeCell ref="C226:C227"/>
    <mergeCell ref="D226:D227"/>
    <mergeCell ref="E226:E227"/>
    <mergeCell ref="A251:A252"/>
    <mergeCell ref="B251:B252"/>
    <mergeCell ref="C251:C252"/>
    <mergeCell ref="D251:D252"/>
    <mergeCell ref="E251:E252"/>
    <mergeCell ref="A248:A250"/>
    <mergeCell ref="B248:B250"/>
    <mergeCell ref="C248:C250"/>
    <mergeCell ref="D248:D250"/>
    <mergeCell ref="E248:E250"/>
    <mergeCell ref="A246:A247"/>
    <mergeCell ref="B246:B247"/>
    <mergeCell ref="C246:C247"/>
    <mergeCell ref="D246:D247"/>
    <mergeCell ref="E246:E247"/>
    <mergeCell ref="A243:A244"/>
    <mergeCell ref="B243:B244"/>
    <mergeCell ref="C243:C244"/>
    <mergeCell ref="D243:D244"/>
    <mergeCell ref="E243:E244"/>
    <mergeCell ref="A261:A262"/>
    <mergeCell ref="B261:B262"/>
    <mergeCell ref="C261:C262"/>
    <mergeCell ref="D261:D262"/>
    <mergeCell ref="E261:E262"/>
    <mergeCell ref="A259:A260"/>
    <mergeCell ref="B259:B260"/>
    <mergeCell ref="C259:C260"/>
    <mergeCell ref="D259:D260"/>
    <mergeCell ref="E259:E260"/>
    <mergeCell ref="A257:A258"/>
    <mergeCell ref="B257:B258"/>
    <mergeCell ref="C257:C258"/>
    <mergeCell ref="D257:D258"/>
    <mergeCell ref="E257:E258"/>
    <mergeCell ref="A255:A256"/>
    <mergeCell ref="B255:B256"/>
    <mergeCell ref="C255:C256"/>
    <mergeCell ref="D255:D256"/>
    <mergeCell ref="E255:E256"/>
    <mergeCell ref="A269:A270"/>
    <mergeCell ref="B269:B270"/>
    <mergeCell ref="C269:C270"/>
    <mergeCell ref="D269:D270"/>
    <mergeCell ref="E269:E270"/>
    <mergeCell ref="A267:A268"/>
    <mergeCell ref="B267:B268"/>
    <mergeCell ref="C267:C268"/>
    <mergeCell ref="D267:D268"/>
    <mergeCell ref="E267:E268"/>
    <mergeCell ref="A265:A266"/>
    <mergeCell ref="B265:B266"/>
    <mergeCell ref="C265:C266"/>
    <mergeCell ref="D265:D266"/>
    <mergeCell ref="E265:E266"/>
    <mergeCell ref="A263:A264"/>
    <mergeCell ref="B263:B264"/>
    <mergeCell ref="C263:C264"/>
    <mergeCell ref="D263:D264"/>
    <mergeCell ref="E263:E264"/>
    <mergeCell ref="A278:A279"/>
    <mergeCell ref="B278:B279"/>
    <mergeCell ref="C278:C279"/>
    <mergeCell ref="D278:D279"/>
    <mergeCell ref="E278:E279"/>
    <mergeCell ref="A275:A276"/>
    <mergeCell ref="B275:B276"/>
    <mergeCell ref="C275:C276"/>
    <mergeCell ref="D275:D276"/>
    <mergeCell ref="E275:E276"/>
    <mergeCell ref="A273:A274"/>
    <mergeCell ref="B273:B274"/>
    <mergeCell ref="C273:C274"/>
    <mergeCell ref="D273:D274"/>
    <mergeCell ref="E273:E274"/>
    <mergeCell ref="A271:A272"/>
    <mergeCell ref="B271:B272"/>
    <mergeCell ref="C271:C272"/>
    <mergeCell ref="D271:D272"/>
    <mergeCell ref="E271:E272"/>
    <mergeCell ref="A287:A288"/>
    <mergeCell ref="B287:B288"/>
    <mergeCell ref="C287:C288"/>
    <mergeCell ref="D287:D288"/>
    <mergeCell ref="E287:E288"/>
    <mergeCell ref="A284:A285"/>
    <mergeCell ref="B284:B285"/>
    <mergeCell ref="C284:C285"/>
    <mergeCell ref="D284:D285"/>
    <mergeCell ref="E284:E285"/>
    <mergeCell ref="A282:A283"/>
    <mergeCell ref="B282:B283"/>
    <mergeCell ref="C282:C283"/>
    <mergeCell ref="D282:D283"/>
    <mergeCell ref="E282:E283"/>
    <mergeCell ref="A280:A281"/>
    <mergeCell ref="B280:B281"/>
    <mergeCell ref="C280:C281"/>
    <mergeCell ref="D280:D281"/>
    <mergeCell ref="E280:E281"/>
    <mergeCell ref="A295:A296"/>
    <mergeCell ref="B295:B296"/>
    <mergeCell ref="C295:C296"/>
    <mergeCell ref="D295:D296"/>
    <mergeCell ref="E295:E296"/>
    <mergeCell ref="A293:A294"/>
    <mergeCell ref="B293:B294"/>
    <mergeCell ref="C293:C294"/>
    <mergeCell ref="D293:D294"/>
    <mergeCell ref="E293:E294"/>
    <mergeCell ref="A291:A292"/>
    <mergeCell ref="B291:B292"/>
    <mergeCell ref="C291:C292"/>
    <mergeCell ref="D291:D292"/>
    <mergeCell ref="E291:E292"/>
    <mergeCell ref="A289:A290"/>
    <mergeCell ref="B289:B290"/>
    <mergeCell ref="C289:C290"/>
    <mergeCell ref="D289:D290"/>
    <mergeCell ref="E289:E290"/>
    <mergeCell ref="A303:A304"/>
    <mergeCell ref="B303:B304"/>
    <mergeCell ref="C303:C304"/>
    <mergeCell ref="D303:D304"/>
    <mergeCell ref="E303:E304"/>
    <mergeCell ref="A301:A302"/>
    <mergeCell ref="B301:B302"/>
    <mergeCell ref="C301:C302"/>
    <mergeCell ref="D301:D302"/>
    <mergeCell ref="E301:E302"/>
    <mergeCell ref="A299:A300"/>
    <mergeCell ref="B299:B300"/>
    <mergeCell ref="C299:C300"/>
    <mergeCell ref="D299:D300"/>
    <mergeCell ref="E299:E300"/>
    <mergeCell ref="A297:A298"/>
    <mergeCell ref="B297:B298"/>
    <mergeCell ref="C297:C298"/>
    <mergeCell ref="D297:D298"/>
    <mergeCell ref="E297:E298"/>
    <mergeCell ref="A316:A317"/>
    <mergeCell ref="B316:B317"/>
    <mergeCell ref="C316:C317"/>
    <mergeCell ref="D316:D317"/>
    <mergeCell ref="E316:E317"/>
    <mergeCell ref="A314:A315"/>
    <mergeCell ref="B314:B315"/>
    <mergeCell ref="C314:C315"/>
    <mergeCell ref="D314:D315"/>
    <mergeCell ref="E314:E315"/>
    <mergeCell ref="A312:A313"/>
    <mergeCell ref="B312:B313"/>
    <mergeCell ref="C312:C313"/>
    <mergeCell ref="D312:D313"/>
    <mergeCell ref="E312:E313"/>
    <mergeCell ref="A307:A308"/>
    <mergeCell ref="B307:B308"/>
    <mergeCell ref="C307:C308"/>
    <mergeCell ref="D307:D308"/>
    <mergeCell ref="E307:E308"/>
    <mergeCell ref="A339:A340"/>
    <mergeCell ref="B339:B340"/>
    <mergeCell ref="C339:C340"/>
    <mergeCell ref="D339:D340"/>
    <mergeCell ref="E339:E340"/>
    <mergeCell ref="A336:A337"/>
    <mergeCell ref="B336:B337"/>
    <mergeCell ref="C336:C337"/>
    <mergeCell ref="D336:D337"/>
    <mergeCell ref="E336:E337"/>
    <mergeCell ref="A324:A327"/>
    <mergeCell ref="B324:B327"/>
    <mergeCell ref="C324:C327"/>
    <mergeCell ref="D324:D327"/>
    <mergeCell ref="E324:E327"/>
    <mergeCell ref="A320:A322"/>
    <mergeCell ref="B320:B322"/>
    <mergeCell ref="C320:C322"/>
    <mergeCell ref="D320:D322"/>
    <mergeCell ref="E320:E322"/>
    <mergeCell ref="A387:A388"/>
    <mergeCell ref="B387:B388"/>
    <mergeCell ref="C387:C388"/>
    <mergeCell ref="D387:D388"/>
    <mergeCell ref="E387:E388"/>
    <mergeCell ref="A385:A386"/>
    <mergeCell ref="B385:B386"/>
    <mergeCell ref="C385:C386"/>
    <mergeCell ref="D385:D386"/>
    <mergeCell ref="E385:E386"/>
    <mergeCell ref="A379:A381"/>
    <mergeCell ref="B379:B381"/>
    <mergeCell ref="C379:C381"/>
    <mergeCell ref="D379:D381"/>
    <mergeCell ref="E379:E381"/>
    <mergeCell ref="A355:A356"/>
    <mergeCell ref="B355:B356"/>
    <mergeCell ref="C355:C356"/>
    <mergeCell ref="D355:D356"/>
    <mergeCell ref="E355:E356"/>
    <mergeCell ref="A408:A409"/>
    <mergeCell ref="B408:B409"/>
    <mergeCell ref="C408:C409"/>
    <mergeCell ref="D408:D409"/>
    <mergeCell ref="E408:E409"/>
    <mergeCell ref="A406:A407"/>
    <mergeCell ref="B406:B407"/>
    <mergeCell ref="C406:C407"/>
    <mergeCell ref="D406:D407"/>
    <mergeCell ref="E406:E407"/>
    <mergeCell ref="A391:A392"/>
    <mergeCell ref="B391:B392"/>
    <mergeCell ref="C391:C392"/>
    <mergeCell ref="D391:D392"/>
    <mergeCell ref="E391:E392"/>
    <mergeCell ref="A389:A390"/>
    <mergeCell ref="B389:B390"/>
    <mergeCell ref="C389:C390"/>
    <mergeCell ref="D389:D390"/>
    <mergeCell ref="E389:E390"/>
    <mergeCell ref="A449:A452"/>
    <mergeCell ref="B449:B452"/>
    <mergeCell ref="C449:C452"/>
    <mergeCell ref="D449:D452"/>
    <mergeCell ref="E449:E452"/>
    <mergeCell ref="A446:A448"/>
    <mergeCell ref="B446:B448"/>
    <mergeCell ref="C446:C448"/>
    <mergeCell ref="D446:D448"/>
    <mergeCell ref="E446:E448"/>
    <mergeCell ref="A421:A422"/>
    <mergeCell ref="B421:B422"/>
    <mergeCell ref="C421:C422"/>
    <mergeCell ref="D421:D422"/>
    <mergeCell ref="E421:E422"/>
    <mergeCell ref="A414:A415"/>
    <mergeCell ref="B414:B415"/>
    <mergeCell ref="C414:C415"/>
    <mergeCell ref="D414:D415"/>
    <mergeCell ref="E414:E415"/>
    <mergeCell ref="A462:A464"/>
    <mergeCell ref="B462:B464"/>
    <mergeCell ref="C462:C464"/>
    <mergeCell ref="D462:D464"/>
    <mergeCell ref="E462:E464"/>
    <mergeCell ref="A460:A461"/>
    <mergeCell ref="B460:B461"/>
    <mergeCell ref="C460:C461"/>
    <mergeCell ref="D460:D461"/>
    <mergeCell ref="E460:E461"/>
    <mergeCell ref="A456:A459"/>
    <mergeCell ref="B456:B459"/>
    <mergeCell ref="C456:C459"/>
    <mergeCell ref="D456:D459"/>
    <mergeCell ref="E456:E459"/>
    <mergeCell ref="A454:A455"/>
    <mergeCell ref="B454:B455"/>
    <mergeCell ref="C454:C455"/>
    <mergeCell ref="D454:D455"/>
    <mergeCell ref="E454:E455"/>
    <mergeCell ref="A475:A476"/>
    <mergeCell ref="B475:B476"/>
    <mergeCell ref="C475:C476"/>
    <mergeCell ref="D475:D476"/>
    <mergeCell ref="E475:E476"/>
    <mergeCell ref="A472:A474"/>
    <mergeCell ref="B472:B474"/>
    <mergeCell ref="C472:C474"/>
    <mergeCell ref="D472:D474"/>
    <mergeCell ref="E472:E474"/>
    <mergeCell ref="A469:A471"/>
    <mergeCell ref="B469:B471"/>
    <mergeCell ref="C469:C471"/>
    <mergeCell ref="D469:D471"/>
    <mergeCell ref="E469:E471"/>
    <mergeCell ref="A465:A468"/>
    <mergeCell ref="B465:B468"/>
    <mergeCell ref="C465:C468"/>
    <mergeCell ref="D465:D468"/>
    <mergeCell ref="E465:E468"/>
    <mergeCell ref="A494:A496"/>
    <mergeCell ref="B494:B496"/>
    <mergeCell ref="C494:C496"/>
    <mergeCell ref="D494:D496"/>
    <mergeCell ref="E494:E496"/>
    <mergeCell ref="A486:A491"/>
    <mergeCell ref="B486:B491"/>
    <mergeCell ref="C486:C491"/>
    <mergeCell ref="D486:D491"/>
    <mergeCell ref="E486:E491"/>
    <mergeCell ref="A481:A483"/>
    <mergeCell ref="B481:B483"/>
    <mergeCell ref="C481:C483"/>
    <mergeCell ref="D481:D483"/>
    <mergeCell ref="E481:E483"/>
    <mergeCell ref="A477:A480"/>
    <mergeCell ref="B477:B480"/>
    <mergeCell ref="C477:C480"/>
    <mergeCell ref="D477:D480"/>
    <mergeCell ref="E477:E480"/>
    <mergeCell ref="A505:A506"/>
    <mergeCell ref="B505:B506"/>
    <mergeCell ref="C505:C506"/>
    <mergeCell ref="D505:D506"/>
    <mergeCell ref="E505:E506"/>
    <mergeCell ref="A503:A504"/>
    <mergeCell ref="B503:B504"/>
    <mergeCell ref="C503:C504"/>
    <mergeCell ref="D503:D504"/>
    <mergeCell ref="E503:E504"/>
    <mergeCell ref="A499:A502"/>
    <mergeCell ref="B499:B502"/>
    <mergeCell ref="C499:C502"/>
    <mergeCell ref="D499:D502"/>
    <mergeCell ref="E499:E502"/>
    <mergeCell ref="A497:A498"/>
    <mergeCell ref="B497:B498"/>
    <mergeCell ref="C497:C498"/>
    <mergeCell ref="D497:D498"/>
    <mergeCell ref="E497:E498"/>
    <mergeCell ref="A519:A520"/>
    <mergeCell ref="B519:B520"/>
    <mergeCell ref="C519:C520"/>
    <mergeCell ref="D519:D520"/>
    <mergeCell ref="E519:E520"/>
    <mergeCell ref="A514:A517"/>
    <mergeCell ref="B514:B517"/>
    <mergeCell ref="C514:C517"/>
    <mergeCell ref="D514:D517"/>
    <mergeCell ref="E514:E517"/>
    <mergeCell ref="A510:A513"/>
    <mergeCell ref="B510:B513"/>
    <mergeCell ref="C510:C513"/>
    <mergeCell ref="D510:D513"/>
    <mergeCell ref="E510:E513"/>
    <mergeCell ref="A507:A509"/>
    <mergeCell ref="B507:B509"/>
    <mergeCell ref="C507:C509"/>
    <mergeCell ref="D507:D509"/>
    <mergeCell ref="E507:E509"/>
    <mergeCell ref="A534:A535"/>
    <mergeCell ref="B534:B535"/>
    <mergeCell ref="C534:C535"/>
    <mergeCell ref="D534:D535"/>
    <mergeCell ref="E534:E535"/>
    <mergeCell ref="A532:A533"/>
    <mergeCell ref="B532:B533"/>
    <mergeCell ref="C532:C533"/>
    <mergeCell ref="D532:D533"/>
    <mergeCell ref="E532:E533"/>
    <mergeCell ref="A523:A526"/>
    <mergeCell ref="B523:B526"/>
    <mergeCell ref="C523:C526"/>
    <mergeCell ref="D523:D526"/>
    <mergeCell ref="E523:E526"/>
    <mergeCell ref="A521:A522"/>
    <mergeCell ref="B521:B522"/>
    <mergeCell ref="C521:C522"/>
    <mergeCell ref="D521:D522"/>
    <mergeCell ref="E521:E522"/>
    <mergeCell ref="A543:A544"/>
    <mergeCell ref="B543:B544"/>
    <mergeCell ref="C543:C544"/>
    <mergeCell ref="D543:D544"/>
    <mergeCell ref="E543:E544"/>
    <mergeCell ref="A541:A542"/>
    <mergeCell ref="B541:B542"/>
    <mergeCell ref="C541:C542"/>
    <mergeCell ref="D541:D542"/>
    <mergeCell ref="E541:E542"/>
    <mergeCell ref="A539:A540"/>
    <mergeCell ref="B539:B540"/>
    <mergeCell ref="C539:C540"/>
    <mergeCell ref="D539:D540"/>
    <mergeCell ref="E539:E540"/>
    <mergeCell ref="A537:A538"/>
    <mergeCell ref="B537:B538"/>
    <mergeCell ref="C537:C538"/>
    <mergeCell ref="D537:D538"/>
    <mergeCell ref="E537:E538"/>
    <mergeCell ref="A562:A563"/>
    <mergeCell ref="B562:B563"/>
    <mergeCell ref="C562:C563"/>
    <mergeCell ref="D562:D563"/>
    <mergeCell ref="E562:E563"/>
    <mergeCell ref="A551:A552"/>
    <mergeCell ref="B551:B552"/>
    <mergeCell ref="C551:C552"/>
    <mergeCell ref="D551:D552"/>
    <mergeCell ref="E551:E552"/>
    <mergeCell ref="A549:A550"/>
    <mergeCell ref="B549:B550"/>
    <mergeCell ref="C549:C550"/>
    <mergeCell ref="D549:D550"/>
    <mergeCell ref="E549:E550"/>
    <mergeCell ref="A545:A546"/>
    <mergeCell ref="B545:B546"/>
    <mergeCell ref="C545:C546"/>
    <mergeCell ref="D545:D546"/>
    <mergeCell ref="E545:E546"/>
    <mergeCell ref="A583:A586"/>
    <mergeCell ref="B583:B586"/>
    <mergeCell ref="C583:C586"/>
    <mergeCell ref="D583:D586"/>
    <mergeCell ref="E583:E586"/>
    <mergeCell ref="A579:A582"/>
    <mergeCell ref="B579:B582"/>
    <mergeCell ref="C579:C582"/>
    <mergeCell ref="D579:D582"/>
    <mergeCell ref="E579:E582"/>
    <mergeCell ref="A575:A578"/>
    <mergeCell ref="B575:B578"/>
    <mergeCell ref="C575:C578"/>
    <mergeCell ref="D575:D578"/>
    <mergeCell ref="E575:E578"/>
    <mergeCell ref="A570:A571"/>
    <mergeCell ref="B570:B571"/>
    <mergeCell ref="C570:C571"/>
    <mergeCell ref="D570:D571"/>
    <mergeCell ref="E570:E571"/>
    <mergeCell ref="A598:A600"/>
    <mergeCell ref="B598:B600"/>
    <mergeCell ref="C598:C600"/>
    <mergeCell ref="D598:D600"/>
    <mergeCell ref="E598:E600"/>
    <mergeCell ref="A594:A595"/>
    <mergeCell ref="B594:B595"/>
    <mergeCell ref="C594:C595"/>
    <mergeCell ref="D594:D595"/>
    <mergeCell ref="E594:E595"/>
    <mergeCell ref="A591:A593"/>
    <mergeCell ref="B591:B593"/>
    <mergeCell ref="C591:C593"/>
    <mergeCell ref="D591:D593"/>
    <mergeCell ref="E591:E593"/>
    <mergeCell ref="A587:A589"/>
    <mergeCell ref="B587:B589"/>
    <mergeCell ref="C587:C589"/>
    <mergeCell ref="D587:D589"/>
    <mergeCell ref="E587:E589"/>
    <mergeCell ref="A609:A612"/>
    <mergeCell ref="B609:B612"/>
    <mergeCell ref="C609:C612"/>
    <mergeCell ref="D609:D612"/>
    <mergeCell ref="E609:E612"/>
    <mergeCell ref="A607:A608"/>
    <mergeCell ref="B607:B608"/>
    <mergeCell ref="C607:C608"/>
    <mergeCell ref="D607:D608"/>
    <mergeCell ref="E607:E608"/>
    <mergeCell ref="A603:A606"/>
    <mergeCell ref="B603:B606"/>
    <mergeCell ref="C603:C606"/>
    <mergeCell ref="D603:D606"/>
    <mergeCell ref="E603:E606"/>
    <mergeCell ref="A601:A602"/>
    <mergeCell ref="B601:B602"/>
    <mergeCell ref="C601:C602"/>
    <mergeCell ref="D601:D602"/>
    <mergeCell ref="E601:E602"/>
    <mergeCell ref="A627:A628"/>
    <mergeCell ref="B627:B628"/>
    <mergeCell ref="C627:C628"/>
    <mergeCell ref="D627:D628"/>
    <mergeCell ref="E627:E628"/>
    <mergeCell ref="A624:A625"/>
    <mergeCell ref="B624:B625"/>
    <mergeCell ref="C624:C625"/>
    <mergeCell ref="D624:D625"/>
    <mergeCell ref="E624:E625"/>
    <mergeCell ref="A622:A623"/>
    <mergeCell ref="B622:B623"/>
    <mergeCell ref="C622:C623"/>
    <mergeCell ref="D622:D623"/>
    <mergeCell ref="E622:E623"/>
    <mergeCell ref="A620:A621"/>
    <mergeCell ref="B620:B621"/>
    <mergeCell ref="C620:C621"/>
    <mergeCell ref="D620:D621"/>
    <mergeCell ref="E620:E621"/>
    <mergeCell ref="A639:A641"/>
    <mergeCell ref="B639:B641"/>
    <mergeCell ref="C639:C641"/>
    <mergeCell ref="D639:D641"/>
    <mergeCell ref="E639:E641"/>
    <mergeCell ref="A636:A637"/>
    <mergeCell ref="B636:B637"/>
    <mergeCell ref="C636:C637"/>
    <mergeCell ref="D636:D637"/>
    <mergeCell ref="E636:E637"/>
    <mergeCell ref="A632:A635"/>
    <mergeCell ref="B632:B635"/>
    <mergeCell ref="C632:C635"/>
    <mergeCell ref="D632:D635"/>
    <mergeCell ref="E632:E635"/>
    <mergeCell ref="A629:A631"/>
    <mergeCell ref="B629:B631"/>
    <mergeCell ref="C629:C631"/>
    <mergeCell ref="D629:D631"/>
    <mergeCell ref="E629:E631"/>
    <mergeCell ref="A650:A651"/>
    <mergeCell ref="B650:B651"/>
    <mergeCell ref="C650:C651"/>
    <mergeCell ref="D650:D651"/>
    <mergeCell ref="E650:E651"/>
    <mergeCell ref="A648:A649"/>
    <mergeCell ref="B648:B649"/>
    <mergeCell ref="C648:C649"/>
    <mergeCell ref="D648:D649"/>
    <mergeCell ref="E648:E649"/>
    <mergeCell ref="A644:A647"/>
    <mergeCell ref="B644:B647"/>
    <mergeCell ref="C644:C647"/>
    <mergeCell ref="D644:D647"/>
    <mergeCell ref="E644:E647"/>
    <mergeCell ref="A642:A643"/>
    <mergeCell ref="B642:B643"/>
    <mergeCell ref="C642:C643"/>
    <mergeCell ref="D642:D643"/>
    <mergeCell ref="E642:E643"/>
    <mergeCell ref="A664:A665"/>
    <mergeCell ref="B664:B665"/>
    <mergeCell ref="C664:C665"/>
    <mergeCell ref="D664:D665"/>
    <mergeCell ref="E664:E665"/>
    <mergeCell ref="A662:A663"/>
    <mergeCell ref="B662:B663"/>
    <mergeCell ref="C662:C663"/>
    <mergeCell ref="D662:D663"/>
    <mergeCell ref="E662:E663"/>
    <mergeCell ref="A658:A661"/>
    <mergeCell ref="B658:B661"/>
    <mergeCell ref="C658:C661"/>
    <mergeCell ref="D658:D661"/>
    <mergeCell ref="E658:E661"/>
    <mergeCell ref="A653:A654"/>
    <mergeCell ref="B653:B654"/>
    <mergeCell ref="C653:C654"/>
    <mergeCell ref="D653:D654"/>
    <mergeCell ref="E653:E654"/>
    <mergeCell ref="A673:A674"/>
    <mergeCell ref="B673:B674"/>
    <mergeCell ref="C673:C674"/>
    <mergeCell ref="D673:D674"/>
    <mergeCell ref="E673:E674"/>
    <mergeCell ref="A670:A671"/>
    <mergeCell ref="B670:B671"/>
    <mergeCell ref="C670:C671"/>
    <mergeCell ref="D670:D671"/>
    <mergeCell ref="E670:E671"/>
    <mergeCell ref="A668:A669"/>
    <mergeCell ref="B668:B669"/>
    <mergeCell ref="C668:C669"/>
    <mergeCell ref="D668:D669"/>
    <mergeCell ref="E668:E669"/>
    <mergeCell ref="A666:A667"/>
    <mergeCell ref="B666:B667"/>
    <mergeCell ref="C666:C667"/>
    <mergeCell ref="D666:D667"/>
    <mergeCell ref="E666:E667"/>
    <mergeCell ref="A685:A686"/>
    <mergeCell ref="B685:B686"/>
    <mergeCell ref="C685:C686"/>
    <mergeCell ref="D685:D686"/>
    <mergeCell ref="E685:E686"/>
    <mergeCell ref="A683:A684"/>
    <mergeCell ref="B683:B684"/>
    <mergeCell ref="C683:C684"/>
    <mergeCell ref="D683:D684"/>
    <mergeCell ref="E683:E684"/>
    <mergeCell ref="A679:A682"/>
    <mergeCell ref="B679:B682"/>
    <mergeCell ref="C679:C682"/>
    <mergeCell ref="D679:D682"/>
    <mergeCell ref="E679:E682"/>
    <mergeCell ref="A675:A678"/>
    <mergeCell ref="B675:B678"/>
    <mergeCell ref="C675:C678"/>
    <mergeCell ref="D675:D678"/>
    <mergeCell ref="E675:E678"/>
    <mergeCell ref="A703:A706"/>
    <mergeCell ref="B703:B706"/>
    <mergeCell ref="C703:C706"/>
    <mergeCell ref="D703:D706"/>
    <mergeCell ref="E703:E706"/>
    <mergeCell ref="A696:A699"/>
    <mergeCell ref="B696:B699"/>
    <mergeCell ref="C696:C699"/>
    <mergeCell ref="D696:D699"/>
    <mergeCell ref="E696:E699"/>
    <mergeCell ref="A692:A695"/>
    <mergeCell ref="B692:B695"/>
    <mergeCell ref="C692:C695"/>
    <mergeCell ref="D692:D695"/>
    <mergeCell ref="E692:E695"/>
    <mergeCell ref="A687:A690"/>
    <mergeCell ref="B687:B690"/>
    <mergeCell ref="C687:C690"/>
    <mergeCell ref="D687:D690"/>
    <mergeCell ref="E687:E690"/>
    <mergeCell ref="A720:A721"/>
    <mergeCell ref="B720:B721"/>
    <mergeCell ref="C720:C721"/>
    <mergeCell ref="D720:D721"/>
    <mergeCell ref="E720:E721"/>
    <mergeCell ref="A715:A717"/>
    <mergeCell ref="B715:B717"/>
    <mergeCell ref="C715:C717"/>
    <mergeCell ref="D715:D717"/>
    <mergeCell ref="E715:E717"/>
    <mergeCell ref="A711:A714"/>
    <mergeCell ref="B711:B714"/>
    <mergeCell ref="C711:C714"/>
    <mergeCell ref="D711:D714"/>
    <mergeCell ref="E711:E714"/>
    <mergeCell ref="A707:A710"/>
    <mergeCell ref="B707:B710"/>
    <mergeCell ref="C707:C710"/>
    <mergeCell ref="D707:D710"/>
    <mergeCell ref="E707:E710"/>
    <mergeCell ref="A731:A732"/>
    <mergeCell ref="B731:B732"/>
    <mergeCell ref="C731:C732"/>
    <mergeCell ref="D731:D732"/>
    <mergeCell ref="E731:E732"/>
    <mergeCell ref="A726:A729"/>
    <mergeCell ref="B726:B729"/>
    <mergeCell ref="C726:C729"/>
    <mergeCell ref="D726:D729"/>
    <mergeCell ref="E726:E729"/>
    <mergeCell ref="A724:A725"/>
    <mergeCell ref="B724:B725"/>
    <mergeCell ref="C724:C725"/>
    <mergeCell ref="D724:D725"/>
    <mergeCell ref="E724:E725"/>
    <mergeCell ref="A722:A723"/>
    <mergeCell ref="B722:B723"/>
    <mergeCell ref="C722:C723"/>
    <mergeCell ref="D722:D723"/>
    <mergeCell ref="E722:E723"/>
    <mergeCell ref="A749:A750"/>
    <mergeCell ref="B749:B750"/>
    <mergeCell ref="C749:C750"/>
    <mergeCell ref="D749:D750"/>
    <mergeCell ref="E749:E750"/>
    <mergeCell ref="A747:A748"/>
    <mergeCell ref="B747:B748"/>
    <mergeCell ref="C747:C748"/>
    <mergeCell ref="D747:D748"/>
    <mergeCell ref="E747:E748"/>
    <mergeCell ref="A740:A741"/>
    <mergeCell ref="B740:B741"/>
    <mergeCell ref="C740:C741"/>
    <mergeCell ref="D740:D741"/>
    <mergeCell ref="E740:E741"/>
    <mergeCell ref="A734:A737"/>
    <mergeCell ref="B734:B737"/>
    <mergeCell ref="C734:C737"/>
    <mergeCell ref="D734:D737"/>
    <mergeCell ref="E734:E737"/>
    <mergeCell ref="A761:A764"/>
    <mergeCell ref="B761:B764"/>
    <mergeCell ref="C761:C764"/>
    <mergeCell ref="D761:D764"/>
    <mergeCell ref="E761:E764"/>
    <mergeCell ref="A758:A760"/>
    <mergeCell ref="B758:B760"/>
    <mergeCell ref="C758:C760"/>
    <mergeCell ref="D758:D760"/>
    <mergeCell ref="E758:E760"/>
    <mergeCell ref="A756:A757"/>
    <mergeCell ref="B756:B757"/>
    <mergeCell ref="C756:C757"/>
    <mergeCell ref="D756:D757"/>
    <mergeCell ref="E756:E757"/>
    <mergeCell ref="A751:A753"/>
    <mergeCell ref="B751:B753"/>
    <mergeCell ref="C751:C753"/>
    <mergeCell ref="D751:D753"/>
    <mergeCell ref="E751:E753"/>
    <mergeCell ref="A778:A781"/>
    <mergeCell ref="B778:B781"/>
    <mergeCell ref="C778:C781"/>
    <mergeCell ref="D778:D781"/>
    <mergeCell ref="E778:E781"/>
    <mergeCell ref="A769:A771"/>
    <mergeCell ref="B769:B771"/>
    <mergeCell ref="C769:C771"/>
    <mergeCell ref="D769:D771"/>
    <mergeCell ref="E769:E771"/>
    <mergeCell ref="A767:A768"/>
    <mergeCell ref="B767:B768"/>
    <mergeCell ref="C767:C768"/>
    <mergeCell ref="D767:D768"/>
    <mergeCell ref="E767:E768"/>
    <mergeCell ref="A765:A766"/>
    <mergeCell ref="B765:B766"/>
    <mergeCell ref="C765:C766"/>
    <mergeCell ref="D765:D766"/>
    <mergeCell ref="E765:E766"/>
    <mergeCell ref="A791:A793"/>
    <mergeCell ref="B791:B793"/>
    <mergeCell ref="C791:C793"/>
    <mergeCell ref="D791:D793"/>
    <mergeCell ref="E791:E793"/>
    <mergeCell ref="A789:A790"/>
    <mergeCell ref="B789:B790"/>
    <mergeCell ref="C789:C790"/>
    <mergeCell ref="D789:D790"/>
    <mergeCell ref="E789:E790"/>
    <mergeCell ref="A787:A788"/>
    <mergeCell ref="B787:B788"/>
    <mergeCell ref="C787:C788"/>
    <mergeCell ref="D787:D788"/>
    <mergeCell ref="E787:E788"/>
    <mergeCell ref="A783:A786"/>
    <mergeCell ref="B783:B786"/>
    <mergeCell ref="C783:C786"/>
    <mergeCell ref="D783:D786"/>
    <mergeCell ref="E783:E786"/>
    <mergeCell ref="A802:A803"/>
    <mergeCell ref="B802:B803"/>
    <mergeCell ref="C802:C803"/>
    <mergeCell ref="D802:D803"/>
    <mergeCell ref="E802:E803"/>
    <mergeCell ref="A800:A801"/>
    <mergeCell ref="B800:B801"/>
    <mergeCell ref="C800:C801"/>
    <mergeCell ref="D800:D801"/>
    <mergeCell ref="E800:E801"/>
    <mergeCell ref="A798:A799"/>
    <mergeCell ref="B798:B799"/>
    <mergeCell ref="C798:C799"/>
    <mergeCell ref="D798:D799"/>
    <mergeCell ref="E798:E799"/>
    <mergeCell ref="A794:A797"/>
    <mergeCell ref="B794:B797"/>
    <mergeCell ref="C794:C797"/>
    <mergeCell ref="D794:D797"/>
    <mergeCell ref="E794:E797"/>
    <mergeCell ref="A812:A813"/>
    <mergeCell ref="B812:B813"/>
    <mergeCell ref="C812:C813"/>
    <mergeCell ref="D812:D813"/>
    <mergeCell ref="E812:E813"/>
    <mergeCell ref="A810:A811"/>
    <mergeCell ref="B810:B811"/>
    <mergeCell ref="C810:C811"/>
    <mergeCell ref="D810:D811"/>
    <mergeCell ref="E810:E811"/>
    <mergeCell ref="A808:A809"/>
    <mergeCell ref="B808:B809"/>
    <mergeCell ref="C808:C809"/>
    <mergeCell ref="D808:D809"/>
    <mergeCell ref="E808:E809"/>
    <mergeCell ref="A805:A806"/>
    <mergeCell ref="B805:B806"/>
    <mergeCell ref="C805:C806"/>
    <mergeCell ref="D805:D806"/>
    <mergeCell ref="E805:E806"/>
    <mergeCell ref="A830:A831"/>
    <mergeCell ref="B830:B831"/>
    <mergeCell ref="C830:C831"/>
    <mergeCell ref="D830:D831"/>
    <mergeCell ref="E830:E831"/>
    <mergeCell ref="A822:A825"/>
    <mergeCell ref="B822:B825"/>
    <mergeCell ref="C822:C825"/>
    <mergeCell ref="D822:D825"/>
    <mergeCell ref="E822:E825"/>
    <mergeCell ref="A818:A821"/>
    <mergeCell ref="B818:B821"/>
    <mergeCell ref="C818:C821"/>
    <mergeCell ref="D818:D821"/>
    <mergeCell ref="E818:E821"/>
    <mergeCell ref="A814:A817"/>
    <mergeCell ref="B814:B817"/>
    <mergeCell ref="C814:C817"/>
    <mergeCell ref="D814:D817"/>
    <mergeCell ref="E814:E817"/>
    <mergeCell ref="A842:A843"/>
    <mergeCell ref="B842:B843"/>
    <mergeCell ref="C842:C843"/>
    <mergeCell ref="D842:D843"/>
    <mergeCell ref="E842:E843"/>
    <mergeCell ref="A838:A841"/>
    <mergeCell ref="B838:B841"/>
    <mergeCell ref="C838:C841"/>
    <mergeCell ref="D838:D841"/>
    <mergeCell ref="E838:E841"/>
    <mergeCell ref="A835:A837"/>
    <mergeCell ref="B835:B837"/>
    <mergeCell ref="C835:C837"/>
    <mergeCell ref="D835:D837"/>
    <mergeCell ref="E835:E837"/>
    <mergeCell ref="A833:A834"/>
    <mergeCell ref="B833:B834"/>
    <mergeCell ref="C833:C834"/>
    <mergeCell ref="D833:D834"/>
    <mergeCell ref="E833:E834"/>
    <mergeCell ref="A859:A860"/>
    <mergeCell ref="B859:B860"/>
    <mergeCell ref="C859:C860"/>
    <mergeCell ref="D859:D860"/>
    <mergeCell ref="E859:E860"/>
    <mergeCell ref="A855:A857"/>
    <mergeCell ref="B855:B857"/>
    <mergeCell ref="C855:C857"/>
    <mergeCell ref="D855:D857"/>
    <mergeCell ref="E855:E857"/>
    <mergeCell ref="A849:A852"/>
    <mergeCell ref="B849:B852"/>
    <mergeCell ref="C849:C852"/>
    <mergeCell ref="D849:D852"/>
    <mergeCell ref="E849:E852"/>
    <mergeCell ref="A846:A847"/>
    <mergeCell ref="B846:B847"/>
    <mergeCell ref="C846:C847"/>
    <mergeCell ref="D846:D847"/>
    <mergeCell ref="E846:E847"/>
    <mergeCell ref="A876:A877"/>
    <mergeCell ref="B876:B877"/>
    <mergeCell ref="C876:C877"/>
    <mergeCell ref="D876:D877"/>
    <mergeCell ref="E876:E877"/>
    <mergeCell ref="A872:A874"/>
    <mergeCell ref="B872:B874"/>
    <mergeCell ref="C872:C874"/>
    <mergeCell ref="D872:D874"/>
    <mergeCell ref="E872:E874"/>
    <mergeCell ref="A867:A869"/>
    <mergeCell ref="B867:B869"/>
    <mergeCell ref="C867:C869"/>
    <mergeCell ref="D867:D869"/>
    <mergeCell ref="E867:E869"/>
    <mergeCell ref="A864:A865"/>
    <mergeCell ref="B864:B865"/>
    <mergeCell ref="C864:C865"/>
    <mergeCell ref="D864:D865"/>
    <mergeCell ref="E864:E865"/>
    <mergeCell ref="A890:A892"/>
    <mergeCell ref="B890:B892"/>
    <mergeCell ref="C890:C892"/>
    <mergeCell ref="D890:D892"/>
    <mergeCell ref="E890:E892"/>
    <mergeCell ref="A885:A887"/>
    <mergeCell ref="B885:B887"/>
    <mergeCell ref="C885:C887"/>
    <mergeCell ref="D885:D887"/>
    <mergeCell ref="E885:E887"/>
    <mergeCell ref="A881:A884"/>
    <mergeCell ref="B881:B884"/>
    <mergeCell ref="C881:C884"/>
    <mergeCell ref="D881:D884"/>
    <mergeCell ref="E881:E884"/>
    <mergeCell ref="A878:A879"/>
    <mergeCell ref="B878:B879"/>
    <mergeCell ref="C878:C879"/>
    <mergeCell ref="D878:D879"/>
    <mergeCell ref="E878:E879"/>
    <mergeCell ref="A902:A904"/>
    <mergeCell ref="B902:B904"/>
    <mergeCell ref="C902:C904"/>
    <mergeCell ref="D902:D904"/>
    <mergeCell ref="E902:E904"/>
    <mergeCell ref="A899:A901"/>
    <mergeCell ref="B899:B901"/>
    <mergeCell ref="C899:C901"/>
    <mergeCell ref="D899:D901"/>
    <mergeCell ref="E899:E901"/>
    <mergeCell ref="A895:A898"/>
    <mergeCell ref="B895:B898"/>
    <mergeCell ref="C895:C898"/>
    <mergeCell ref="D895:D898"/>
    <mergeCell ref="E895:E898"/>
    <mergeCell ref="A893:A894"/>
    <mergeCell ref="B893:B894"/>
    <mergeCell ref="C893:C894"/>
    <mergeCell ref="D893:D894"/>
    <mergeCell ref="E893:E894"/>
    <mergeCell ref="A914:A917"/>
    <mergeCell ref="B914:B917"/>
    <mergeCell ref="C914:C917"/>
    <mergeCell ref="D914:D917"/>
    <mergeCell ref="E914:E917"/>
    <mergeCell ref="A912:A913"/>
    <mergeCell ref="B912:B913"/>
    <mergeCell ref="C912:C913"/>
    <mergeCell ref="D912:D913"/>
    <mergeCell ref="E912:E913"/>
    <mergeCell ref="A909:A910"/>
    <mergeCell ref="B909:B910"/>
    <mergeCell ref="C909:C910"/>
    <mergeCell ref="D909:D910"/>
    <mergeCell ref="E909:E910"/>
    <mergeCell ref="A907:A908"/>
    <mergeCell ref="B907:B908"/>
    <mergeCell ref="C907:C908"/>
    <mergeCell ref="D907:D908"/>
    <mergeCell ref="E907:E908"/>
    <mergeCell ref="A930:A933"/>
    <mergeCell ref="B930:B933"/>
    <mergeCell ref="C930:C933"/>
    <mergeCell ref="D930:D933"/>
    <mergeCell ref="E930:E933"/>
    <mergeCell ref="A924:A926"/>
    <mergeCell ref="B924:B926"/>
    <mergeCell ref="C924:C926"/>
    <mergeCell ref="D924:D926"/>
    <mergeCell ref="E924:E926"/>
    <mergeCell ref="A921:A922"/>
    <mergeCell ref="B921:B922"/>
    <mergeCell ref="C921:C922"/>
    <mergeCell ref="D921:D922"/>
    <mergeCell ref="E921:E922"/>
    <mergeCell ref="A918:A920"/>
    <mergeCell ref="B918:B920"/>
    <mergeCell ref="C918:C920"/>
    <mergeCell ref="D918:D920"/>
    <mergeCell ref="E918:E920"/>
    <mergeCell ref="A941:A944"/>
    <mergeCell ref="B941:B944"/>
    <mergeCell ref="C941:C944"/>
    <mergeCell ref="D941:D944"/>
    <mergeCell ref="E941:E944"/>
    <mergeCell ref="A939:A940"/>
    <mergeCell ref="B939:B940"/>
    <mergeCell ref="C939:C940"/>
    <mergeCell ref="D939:D940"/>
    <mergeCell ref="E939:E940"/>
    <mergeCell ref="A937:A938"/>
    <mergeCell ref="B937:B938"/>
    <mergeCell ref="C937:C938"/>
    <mergeCell ref="D937:D938"/>
    <mergeCell ref="E937:E938"/>
    <mergeCell ref="A935:A936"/>
    <mergeCell ref="B935:B936"/>
    <mergeCell ref="C935:C936"/>
    <mergeCell ref="D935:D936"/>
    <mergeCell ref="E935:E936"/>
    <mergeCell ref="A953:A954"/>
    <mergeCell ref="B953:B954"/>
    <mergeCell ref="C953:C954"/>
    <mergeCell ref="D953:D954"/>
    <mergeCell ref="E953:E954"/>
    <mergeCell ref="A950:A951"/>
    <mergeCell ref="B950:B951"/>
    <mergeCell ref="C950:C951"/>
    <mergeCell ref="D950:D951"/>
    <mergeCell ref="E950:E951"/>
    <mergeCell ref="A948:A949"/>
    <mergeCell ref="B948:B949"/>
    <mergeCell ref="C948:C949"/>
    <mergeCell ref="D948:D949"/>
    <mergeCell ref="E948:E949"/>
    <mergeCell ref="A945:A946"/>
    <mergeCell ref="B945:B946"/>
    <mergeCell ref="C945:C946"/>
    <mergeCell ref="D945:D946"/>
    <mergeCell ref="E945:E946"/>
    <mergeCell ref="A963:A966"/>
    <mergeCell ref="B963:B966"/>
    <mergeCell ref="C963:C966"/>
    <mergeCell ref="D963:D966"/>
    <mergeCell ref="E963:E966"/>
    <mergeCell ref="A961:A962"/>
    <mergeCell ref="B961:B962"/>
    <mergeCell ref="C961:C962"/>
    <mergeCell ref="D961:D962"/>
    <mergeCell ref="E961:E962"/>
    <mergeCell ref="A959:A960"/>
    <mergeCell ref="B959:B960"/>
    <mergeCell ref="C959:C960"/>
    <mergeCell ref="D959:D960"/>
    <mergeCell ref="E959:E960"/>
    <mergeCell ref="A955:A956"/>
    <mergeCell ref="B955:B956"/>
    <mergeCell ref="C955:C956"/>
    <mergeCell ref="D955:D956"/>
    <mergeCell ref="E955:E956"/>
    <mergeCell ref="A979:A982"/>
    <mergeCell ref="B979:B982"/>
    <mergeCell ref="C979:C982"/>
    <mergeCell ref="D979:D982"/>
    <mergeCell ref="E979:E982"/>
    <mergeCell ref="A973:A975"/>
    <mergeCell ref="B973:B975"/>
    <mergeCell ref="C973:C975"/>
    <mergeCell ref="D973:D975"/>
    <mergeCell ref="E973:E975"/>
    <mergeCell ref="A971:A972"/>
    <mergeCell ref="B971:B972"/>
    <mergeCell ref="C971:C972"/>
    <mergeCell ref="D971:D972"/>
    <mergeCell ref="E971:E972"/>
    <mergeCell ref="A967:A968"/>
    <mergeCell ref="B967:B968"/>
    <mergeCell ref="C967:C968"/>
    <mergeCell ref="D967:D968"/>
    <mergeCell ref="E967:E968"/>
    <mergeCell ref="A993:A994"/>
    <mergeCell ref="B993:B994"/>
    <mergeCell ref="C993:C994"/>
    <mergeCell ref="D993:D994"/>
    <mergeCell ref="E993:E994"/>
    <mergeCell ref="A991:A992"/>
    <mergeCell ref="B991:B992"/>
    <mergeCell ref="C991:C992"/>
    <mergeCell ref="D991:D992"/>
    <mergeCell ref="E991:E992"/>
    <mergeCell ref="A987:A988"/>
    <mergeCell ref="B987:B988"/>
    <mergeCell ref="C987:C988"/>
    <mergeCell ref="D987:D988"/>
    <mergeCell ref="E987:E988"/>
    <mergeCell ref="A983:A986"/>
    <mergeCell ref="B983:B986"/>
    <mergeCell ref="C983:C986"/>
    <mergeCell ref="D983:D986"/>
    <mergeCell ref="E983:E986"/>
    <mergeCell ref="A1014:A1016"/>
    <mergeCell ref="B1014:B1016"/>
    <mergeCell ref="C1014:C1016"/>
    <mergeCell ref="D1014:D1016"/>
    <mergeCell ref="E1014:E1016"/>
    <mergeCell ref="A1011:A1013"/>
    <mergeCell ref="B1011:B1013"/>
    <mergeCell ref="C1011:C1013"/>
    <mergeCell ref="D1011:D1013"/>
    <mergeCell ref="E1011:E1013"/>
    <mergeCell ref="A1006:A1007"/>
    <mergeCell ref="B1006:B1007"/>
    <mergeCell ref="C1006:C1007"/>
    <mergeCell ref="D1006:D1007"/>
    <mergeCell ref="E1006:E1007"/>
    <mergeCell ref="A1001:A1004"/>
    <mergeCell ref="B1001:B1004"/>
    <mergeCell ref="C1001:C1004"/>
    <mergeCell ref="D1001:D1004"/>
    <mergeCell ref="E1001:E1004"/>
    <mergeCell ref="A1024:A1025"/>
    <mergeCell ref="B1024:B1025"/>
    <mergeCell ref="C1024:C1025"/>
    <mergeCell ref="D1024:D1025"/>
    <mergeCell ref="E1024:E1025"/>
    <mergeCell ref="A1022:A1023"/>
    <mergeCell ref="B1022:B1023"/>
    <mergeCell ref="C1022:C1023"/>
    <mergeCell ref="D1022:D1023"/>
    <mergeCell ref="E1022:E1023"/>
    <mergeCell ref="A1020:A1021"/>
    <mergeCell ref="B1020:B1021"/>
    <mergeCell ref="C1020:C1021"/>
    <mergeCell ref="D1020:D1021"/>
    <mergeCell ref="E1020:E1021"/>
    <mergeCell ref="A1017:A1019"/>
    <mergeCell ref="B1017:B1019"/>
    <mergeCell ref="C1017:C1019"/>
    <mergeCell ref="D1017:D1019"/>
    <mergeCell ref="E1017:E1019"/>
    <mergeCell ref="A1033:A1036"/>
    <mergeCell ref="B1033:B1036"/>
    <mergeCell ref="C1033:C1036"/>
    <mergeCell ref="D1033:D1036"/>
    <mergeCell ref="E1033:E1036"/>
    <mergeCell ref="A1031:A1032"/>
    <mergeCell ref="B1031:B1032"/>
    <mergeCell ref="C1031:C1032"/>
    <mergeCell ref="D1031:D1032"/>
    <mergeCell ref="E1031:E1032"/>
    <mergeCell ref="A1028:A1030"/>
    <mergeCell ref="B1028:B1030"/>
    <mergeCell ref="C1028:C1030"/>
    <mergeCell ref="D1028:D1030"/>
    <mergeCell ref="E1028:E1030"/>
    <mergeCell ref="A1026:A1027"/>
    <mergeCell ref="B1026:B1027"/>
    <mergeCell ref="C1026:C1027"/>
    <mergeCell ref="D1026:D1027"/>
    <mergeCell ref="E1026:E1027"/>
    <mergeCell ref="A1048:A1050"/>
    <mergeCell ref="B1048:B1050"/>
    <mergeCell ref="C1048:C1050"/>
    <mergeCell ref="D1048:D1050"/>
    <mergeCell ref="E1048:E1050"/>
    <mergeCell ref="A1044:A1045"/>
    <mergeCell ref="B1044:B1045"/>
    <mergeCell ref="C1044:C1045"/>
    <mergeCell ref="D1044:D1045"/>
    <mergeCell ref="E1044:E1045"/>
    <mergeCell ref="A1039:A1042"/>
    <mergeCell ref="B1039:B1042"/>
    <mergeCell ref="C1039:C1042"/>
    <mergeCell ref="D1039:D1042"/>
    <mergeCell ref="E1039:E1042"/>
    <mergeCell ref="A1037:A1038"/>
    <mergeCell ref="B1037:B1038"/>
    <mergeCell ref="C1037:C1038"/>
    <mergeCell ref="D1037:D1038"/>
    <mergeCell ref="E1037:E1038"/>
    <mergeCell ref="A1060:A1062"/>
    <mergeCell ref="B1060:B1062"/>
    <mergeCell ref="C1060:C1062"/>
    <mergeCell ref="D1060:D1062"/>
    <mergeCell ref="E1060:E1062"/>
    <mergeCell ref="A1058:A1059"/>
    <mergeCell ref="B1058:B1059"/>
    <mergeCell ref="C1058:C1059"/>
    <mergeCell ref="D1058:D1059"/>
    <mergeCell ref="E1058:E1059"/>
    <mergeCell ref="A1056:A1057"/>
    <mergeCell ref="B1056:B1057"/>
    <mergeCell ref="C1056:C1057"/>
    <mergeCell ref="D1056:D1057"/>
    <mergeCell ref="E1056:E1057"/>
    <mergeCell ref="A1051:A1054"/>
    <mergeCell ref="B1051:B1054"/>
    <mergeCell ref="C1051:C1054"/>
    <mergeCell ref="D1051:D1054"/>
    <mergeCell ref="E1051:E1054"/>
    <mergeCell ref="A1074:A1075"/>
    <mergeCell ref="B1074:B1075"/>
    <mergeCell ref="C1074:C1075"/>
    <mergeCell ref="D1074:D1075"/>
    <mergeCell ref="E1074:E1075"/>
    <mergeCell ref="A1068:A1071"/>
    <mergeCell ref="B1068:B1071"/>
    <mergeCell ref="C1068:C1071"/>
    <mergeCell ref="D1068:D1071"/>
    <mergeCell ref="E1068:E1071"/>
    <mergeCell ref="A1065:A1067"/>
    <mergeCell ref="B1065:B1067"/>
    <mergeCell ref="C1065:C1067"/>
    <mergeCell ref="D1065:D1067"/>
    <mergeCell ref="E1065:E1067"/>
    <mergeCell ref="A1063:A1064"/>
    <mergeCell ref="B1063:B1064"/>
    <mergeCell ref="C1063:C1064"/>
    <mergeCell ref="D1063:D1064"/>
    <mergeCell ref="E1063:E1064"/>
    <mergeCell ref="A1088:A1090"/>
    <mergeCell ref="B1088:B1090"/>
    <mergeCell ref="C1088:C1090"/>
    <mergeCell ref="D1088:D1090"/>
    <mergeCell ref="E1088:E1090"/>
    <mergeCell ref="A1085:A1087"/>
    <mergeCell ref="B1085:B1087"/>
    <mergeCell ref="C1085:C1087"/>
    <mergeCell ref="D1085:D1087"/>
    <mergeCell ref="E1085:E1087"/>
    <mergeCell ref="A1081:A1084"/>
    <mergeCell ref="B1081:B1084"/>
    <mergeCell ref="C1081:C1084"/>
    <mergeCell ref="D1081:D1084"/>
    <mergeCell ref="E1081:E1084"/>
    <mergeCell ref="A1077:A1079"/>
    <mergeCell ref="B1077:B1079"/>
    <mergeCell ref="C1077:C1079"/>
    <mergeCell ref="D1077:D1079"/>
    <mergeCell ref="E1077:E1079"/>
    <mergeCell ref="A1101:A1102"/>
    <mergeCell ref="B1101:B1102"/>
    <mergeCell ref="C1101:C1102"/>
    <mergeCell ref="D1101:D1102"/>
    <mergeCell ref="E1101:E1102"/>
    <mergeCell ref="A1096:A1099"/>
    <mergeCell ref="B1096:B1099"/>
    <mergeCell ref="C1096:C1099"/>
    <mergeCell ref="D1096:D1099"/>
    <mergeCell ref="E1096:E1099"/>
    <mergeCell ref="A1094:A1095"/>
    <mergeCell ref="B1094:B1095"/>
    <mergeCell ref="C1094:C1095"/>
    <mergeCell ref="D1094:D1095"/>
    <mergeCell ref="E1094:E1095"/>
    <mergeCell ref="A1091:A1093"/>
    <mergeCell ref="B1091:B1093"/>
    <mergeCell ref="C1091:C1093"/>
    <mergeCell ref="D1091:D1093"/>
    <mergeCell ref="E1091:E1093"/>
    <mergeCell ref="A1111:A1113"/>
    <mergeCell ref="B1111:B1113"/>
    <mergeCell ref="C1111:C1113"/>
    <mergeCell ref="D1111:D1113"/>
    <mergeCell ref="E1111:E1113"/>
    <mergeCell ref="A1108:A1110"/>
    <mergeCell ref="B1108:B1110"/>
    <mergeCell ref="C1108:C1110"/>
    <mergeCell ref="D1108:D1110"/>
    <mergeCell ref="E1108:E1110"/>
    <mergeCell ref="A1106:A1107"/>
    <mergeCell ref="B1106:B1107"/>
    <mergeCell ref="C1106:C1107"/>
    <mergeCell ref="D1106:D1107"/>
    <mergeCell ref="E1106:E1107"/>
    <mergeCell ref="A1103:A1105"/>
    <mergeCell ref="B1103:B1105"/>
    <mergeCell ref="C1103:C1105"/>
    <mergeCell ref="D1103:D1105"/>
    <mergeCell ref="E1103:E1105"/>
    <mergeCell ref="A1124:A1125"/>
    <mergeCell ref="B1124:B1125"/>
    <mergeCell ref="C1124:C1125"/>
    <mergeCell ref="D1124:D1125"/>
    <mergeCell ref="E1124:E1125"/>
    <mergeCell ref="A1122:A1123"/>
    <mergeCell ref="B1122:B1123"/>
    <mergeCell ref="C1122:C1123"/>
    <mergeCell ref="D1122:D1123"/>
    <mergeCell ref="E1122:E1123"/>
    <mergeCell ref="A1119:A1121"/>
    <mergeCell ref="B1119:B1121"/>
    <mergeCell ref="C1119:C1121"/>
    <mergeCell ref="D1119:D1121"/>
    <mergeCell ref="E1119:E1121"/>
    <mergeCell ref="A1115:A1116"/>
    <mergeCell ref="B1115:B1116"/>
    <mergeCell ref="C1115:C1116"/>
    <mergeCell ref="D1115:D1116"/>
    <mergeCell ref="E1115:E1116"/>
    <mergeCell ref="A1136:A1137"/>
    <mergeCell ref="B1136:B1137"/>
    <mergeCell ref="C1136:C1137"/>
    <mergeCell ref="D1136:D1137"/>
    <mergeCell ref="E1136:E1137"/>
    <mergeCell ref="A1132:A1135"/>
    <mergeCell ref="B1132:B1135"/>
    <mergeCell ref="C1132:C1135"/>
    <mergeCell ref="D1132:D1135"/>
    <mergeCell ref="E1132:E1135"/>
    <mergeCell ref="A1130:A1131"/>
    <mergeCell ref="B1130:B1131"/>
    <mergeCell ref="C1130:C1131"/>
    <mergeCell ref="D1130:D1131"/>
    <mergeCell ref="E1130:E1131"/>
    <mergeCell ref="A1126:A1129"/>
    <mergeCell ref="B1126:B1129"/>
    <mergeCell ref="C1126:C1129"/>
    <mergeCell ref="D1126:D1129"/>
    <mergeCell ref="E1126:E1129"/>
    <mergeCell ref="A1152:A1153"/>
    <mergeCell ref="B1152:B1153"/>
    <mergeCell ref="C1152:C1153"/>
    <mergeCell ref="D1152:D1153"/>
    <mergeCell ref="E1152:E1153"/>
    <mergeCell ref="A1148:A1151"/>
    <mergeCell ref="B1148:B1151"/>
    <mergeCell ref="C1148:C1151"/>
    <mergeCell ref="D1148:D1151"/>
    <mergeCell ref="E1148:E1151"/>
    <mergeCell ref="A1145:A1147"/>
    <mergeCell ref="B1145:B1147"/>
    <mergeCell ref="C1145:C1147"/>
    <mergeCell ref="D1145:D1147"/>
    <mergeCell ref="E1145:E1147"/>
    <mergeCell ref="A1139:A1142"/>
    <mergeCell ref="B1139:B1142"/>
    <mergeCell ref="C1139:C1142"/>
    <mergeCell ref="D1139:D1142"/>
    <mergeCell ref="E1139:E1142"/>
    <mergeCell ref="A1172:A1175"/>
    <mergeCell ref="B1172:B1175"/>
    <mergeCell ref="C1172:C1175"/>
    <mergeCell ref="D1172:D1175"/>
    <mergeCell ref="E1172:E1175"/>
    <mergeCell ref="A1168:A1169"/>
    <mergeCell ref="B1168:B1169"/>
    <mergeCell ref="C1168:C1169"/>
    <mergeCell ref="D1168:D1169"/>
    <mergeCell ref="E1168:E1169"/>
    <mergeCell ref="A1163:A1166"/>
    <mergeCell ref="B1163:B1166"/>
    <mergeCell ref="C1163:C1166"/>
    <mergeCell ref="D1163:D1166"/>
    <mergeCell ref="E1163:E1166"/>
    <mergeCell ref="A1158:A1159"/>
    <mergeCell ref="B1158:B1159"/>
    <mergeCell ref="C1158:C1159"/>
    <mergeCell ref="D1158:D1159"/>
    <mergeCell ref="E1158:E1159"/>
    <mergeCell ref="A1185:A1186"/>
    <mergeCell ref="B1185:B1186"/>
    <mergeCell ref="C1185:C1186"/>
    <mergeCell ref="D1185:D1186"/>
    <mergeCell ref="E1185:E1186"/>
    <mergeCell ref="A1183:A1184"/>
    <mergeCell ref="B1183:B1184"/>
    <mergeCell ref="C1183:C1184"/>
    <mergeCell ref="D1183:D1184"/>
    <mergeCell ref="E1183:E1184"/>
    <mergeCell ref="A1181:A1182"/>
    <mergeCell ref="B1181:B1182"/>
    <mergeCell ref="C1181:C1182"/>
    <mergeCell ref="D1181:D1182"/>
    <mergeCell ref="E1181:E1182"/>
    <mergeCell ref="A1176:A1179"/>
    <mergeCell ref="B1176:B1179"/>
    <mergeCell ref="C1176:C1179"/>
    <mergeCell ref="D1176:D1179"/>
    <mergeCell ref="E1176:E1179"/>
    <mergeCell ref="A1199:A1202"/>
    <mergeCell ref="B1199:B1202"/>
    <mergeCell ref="C1199:C1202"/>
    <mergeCell ref="D1199:D1202"/>
    <mergeCell ref="E1199:E1202"/>
    <mergeCell ref="A1196:A1197"/>
    <mergeCell ref="B1196:B1197"/>
    <mergeCell ref="C1196:C1197"/>
    <mergeCell ref="D1196:D1197"/>
    <mergeCell ref="E1196:E1197"/>
    <mergeCell ref="A1191:A1194"/>
    <mergeCell ref="B1191:B1194"/>
    <mergeCell ref="C1191:C1194"/>
    <mergeCell ref="D1191:D1194"/>
    <mergeCell ref="E1191:E1194"/>
    <mergeCell ref="A1187:A1190"/>
    <mergeCell ref="B1187:B1190"/>
    <mergeCell ref="C1187:C1190"/>
    <mergeCell ref="D1187:D1190"/>
    <mergeCell ref="E1187:E1190"/>
    <mergeCell ref="A1212:A1213"/>
    <mergeCell ref="B1212:B1213"/>
    <mergeCell ref="C1212:C1213"/>
    <mergeCell ref="D1212:D1213"/>
    <mergeCell ref="E1212:E1213"/>
    <mergeCell ref="A1210:A1211"/>
    <mergeCell ref="B1210:B1211"/>
    <mergeCell ref="C1210:C1211"/>
    <mergeCell ref="D1210:D1211"/>
    <mergeCell ref="E1210:E1211"/>
    <mergeCell ref="A1206:A1209"/>
    <mergeCell ref="B1206:B1209"/>
    <mergeCell ref="C1206:C1209"/>
    <mergeCell ref="D1206:D1209"/>
    <mergeCell ref="E1206:E1209"/>
    <mergeCell ref="A1203:A1205"/>
    <mergeCell ref="B1203:B1205"/>
    <mergeCell ref="C1203:C1205"/>
    <mergeCell ref="D1203:D1205"/>
    <mergeCell ref="E1203:E1205"/>
    <mergeCell ref="A1222:A1223"/>
    <mergeCell ref="B1222:B1223"/>
    <mergeCell ref="C1222:C1223"/>
    <mergeCell ref="D1222:D1223"/>
    <mergeCell ref="E1222:E1223"/>
    <mergeCell ref="A1220:A1221"/>
    <mergeCell ref="B1220:B1221"/>
    <mergeCell ref="C1220:C1221"/>
    <mergeCell ref="D1220:D1221"/>
    <mergeCell ref="E1220:E1221"/>
    <mergeCell ref="A1216:A1219"/>
    <mergeCell ref="B1216:B1219"/>
    <mergeCell ref="C1216:C1219"/>
    <mergeCell ref="D1216:D1219"/>
    <mergeCell ref="E1216:E1219"/>
    <mergeCell ref="A1214:A1215"/>
    <mergeCell ref="B1214:B1215"/>
    <mergeCell ref="C1214:C1215"/>
    <mergeCell ref="D1214:D1215"/>
    <mergeCell ref="E1214:E1215"/>
    <mergeCell ref="A1237:A1238"/>
    <mergeCell ref="B1237:B1238"/>
    <mergeCell ref="C1237:C1238"/>
    <mergeCell ref="D1237:D1238"/>
    <mergeCell ref="E1237:E1238"/>
    <mergeCell ref="A1232:A1233"/>
    <mergeCell ref="B1232:B1233"/>
    <mergeCell ref="C1232:C1233"/>
    <mergeCell ref="D1232:D1233"/>
    <mergeCell ref="E1232:E1233"/>
    <mergeCell ref="A1228:A1231"/>
    <mergeCell ref="B1228:B1231"/>
    <mergeCell ref="C1228:C1231"/>
    <mergeCell ref="D1228:D1231"/>
    <mergeCell ref="E1228:E1231"/>
    <mergeCell ref="A1224:A1227"/>
    <mergeCell ref="B1224:B1227"/>
    <mergeCell ref="C1224:C1227"/>
    <mergeCell ref="D1224:D1227"/>
    <mergeCell ref="E1224:E1227"/>
    <mergeCell ref="A1248:A1251"/>
    <mergeCell ref="B1248:B1251"/>
    <mergeCell ref="C1248:C1251"/>
    <mergeCell ref="D1248:D1251"/>
    <mergeCell ref="E1248:E1251"/>
    <mergeCell ref="A1246:A1247"/>
    <mergeCell ref="B1246:B1247"/>
    <mergeCell ref="C1246:C1247"/>
    <mergeCell ref="D1246:D1247"/>
    <mergeCell ref="E1246:E1247"/>
    <mergeCell ref="A1243:A1244"/>
    <mergeCell ref="B1243:B1244"/>
    <mergeCell ref="C1243:C1244"/>
    <mergeCell ref="D1243:D1244"/>
    <mergeCell ref="E1243:E1244"/>
    <mergeCell ref="A1241:A1242"/>
    <mergeCell ref="B1241:B1242"/>
    <mergeCell ref="C1241:C1242"/>
    <mergeCell ref="D1241:D1242"/>
    <mergeCell ref="E1241:E1242"/>
    <mergeCell ref="A1264:A1266"/>
    <mergeCell ref="B1264:B1266"/>
    <mergeCell ref="C1264:C1266"/>
    <mergeCell ref="D1264:D1266"/>
    <mergeCell ref="E1264:E1266"/>
    <mergeCell ref="A1260:A1261"/>
    <mergeCell ref="B1260:B1261"/>
    <mergeCell ref="C1260:C1261"/>
    <mergeCell ref="D1260:D1261"/>
    <mergeCell ref="E1260:E1261"/>
    <mergeCell ref="A1258:A1259"/>
    <mergeCell ref="B1258:B1259"/>
    <mergeCell ref="C1258:C1259"/>
    <mergeCell ref="D1258:D1259"/>
    <mergeCell ref="E1258:E1259"/>
    <mergeCell ref="A1252:A1253"/>
    <mergeCell ref="B1252:B1253"/>
    <mergeCell ref="C1252:C1253"/>
    <mergeCell ref="D1252:D1253"/>
    <mergeCell ref="E1252:E1253"/>
    <mergeCell ref="A1277:A1278"/>
    <mergeCell ref="B1277:B1278"/>
    <mergeCell ref="C1277:C1278"/>
    <mergeCell ref="D1277:D1278"/>
    <mergeCell ref="E1277:E1278"/>
    <mergeCell ref="A1273:A1276"/>
    <mergeCell ref="B1273:B1276"/>
    <mergeCell ref="C1273:C1276"/>
    <mergeCell ref="D1273:D1276"/>
    <mergeCell ref="E1273:E1276"/>
    <mergeCell ref="A1271:A1272"/>
    <mergeCell ref="B1271:B1272"/>
    <mergeCell ref="C1271:C1272"/>
    <mergeCell ref="D1271:D1272"/>
    <mergeCell ref="E1271:E1272"/>
    <mergeCell ref="A1267:A1270"/>
    <mergeCell ref="B1267:B1270"/>
    <mergeCell ref="C1267:C1270"/>
    <mergeCell ref="D1267:D1270"/>
    <mergeCell ref="E1267:E1270"/>
    <mergeCell ref="A1287:A1288"/>
    <mergeCell ref="B1287:B1288"/>
    <mergeCell ref="C1287:C1288"/>
    <mergeCell ref="D1287:D1288"/>
    <mergeCell ref="E1287:E1288"/>
    <mergeCell ref="A1284:A1285"/>
    <mergeCell ref="B1284:B1285"/>
    <mergeCell ref="C1284:C1285"/>
    <mergeCell ref="D1284:D1285"/>
    <mergeCell ref="E1284:E1285"/>
    <mergeCell ref="A1281:A1283"/>
    <mergeCell ref="B1281:B1283"/>
    <mergeCell ref="C1281:C1283"/>
    <mergeCell ref="D1281:D1283"/>
    <mergeCell ref="E1281:E1283"/>
    <mergeCell ref="A1279:A1280"/>
    <mergeCell ref="B1279:B1280"/>
    <mergeCell ref="C1279:C1280"/>
    <mergeCell ref="D1279:D1280"/>
    <mergeCell ref="E1279:E1280"/>
    <mergeCell ref="A1304:A1305"/>
    <mergeCell ref="B1304:B1305"/>
    <mergeCell ref="C1304:C1305"/>
    <mergeCell ref="D1304:D1305"/>
    <mergeCell ref="E1304:E1305"/>
    <mergeCell ref="A1299:A1300"/>
    <mergeCell ref="B1299:B1300"/>
    <mergeCell ref="C1299:C1300"/>
    <mergeCell ref="D1299:D1300"/>
    <mergeCell ref="E1299:E1300"/>
    <mergeCell ref="A1295:A1296"/>
    <mergeCell ref="B1295:B1296"/>
    <mergeCell ref="C1295:C1296"/>
    <mergeCell ref="D1295:D1296"/>
    <mergeCell ref="E1295:E1296"/>
    <mergeCell ref="A1293:A1294"/>
    <mergeCell ref="B1293:B1294"/>
    <mergeCell ref="C1293:C1294"/>
    <mergeCell ref="D1293:D1294"/>
    <mergeCell ref="E1293:E1294"/>
    <mergeCell ref="A1315:A1316"/>
    <mergeCell ref="B1315:B1316"/>
    <mergeCell ref="C1315:C1316"/>
    <mergeCell ref="D1315:D1316"/>
    <mergeCell ref="E1315:E1316"/>
    <mergeCell ref="A1312:A1313"/>
    <mergeCell ref="B1312:B1313"/>
    <mergeCell ref="C1312:C1313"/>
    <mergeCell ref="D1312:D1313"/>
    <mergeCell ref="E1312:E1313"/>
    <mergeCell ref="A1309:A1310"/>
    <mergeCell ref="B1309:B1310"/>
    <mergeCell ref="C1309:C1310"/>
    <mergeCell ref="D1309:D1310"/>
    <mergeCell ref="E1309:E1310"/>
    <mergeCell ref="A1306:A1307"/>
    <mergeCell ref="B1306:B1307"/>
    <mergeCell ref="C1306:C1307"/>
    <mergeCell ref="D1306:D1307"/>
    <mergeCell ref="E1306:E1307"/>
    <mergeCell ref="A1332:A1333"/>
    <mergeCell ref="B1332:B1333"/>
    <mergeCell ref="C1332:C1333"/>
    <mergeCell ref="D1332:D1333"/>
    <mergeCell ref="E1332:E1333"/>
    <mergeCell ref="A1330:A1331"/>
    <mergeCell ref="B1330:B1331"/>
    <mergeCell ref="C1330:C1331"/>
    <mergeCell ref="D1330:D1331"/>
    <mergeCell ref="E1330:E1331"/>
    <mergeCell ref="A1325:A1326"/>
    <mergeCell ref="B1325:B1326"/>
    <mergeCell ref="C1325:C1326"/>
    <mergeCell ref="D1325:D1326"/>
    <mergeCell ref="E1325:E1326"/>
    <mergeCell ref="A1323:A1324"/>
    <mergeCell ref="B1323:B1324"/>
    <mergeCell ref="C1323:C1324"/>
    <mergeCell ref="D1323:D1324"/>
    <mergeCell ref="E1323:E1324"/>
    <mergeCell ref="A1341:A1342"/>
    <mergeCell ref="B1341:B1342"/>
    <mergeCell ref="C1341:C1342"/>
    <mergeCell ref="D1341:D1342"/>
    <mergeCell ref="E1341:E1342"/>
    <mergeCell ref="A1338:A1339"/>
    <mergeCell ref="B1338:B1339"/>
    <mergeCell ref="C1338:C1339"/>
    <mergeCell ref="D1338:D1339"/>
    <mergeCell ref="E1338:E1339"/>
    <mergeCell ref="A1336:A1337"/>
    <mergeCell ref="B1336:B1337"/>
    <mergeCell ref="C1336:C1337"/>
    <mergeCell ref="D1336:D1337"/>
    <mergeCell ref="E1336:E1337"/>
    <mergeCell ref="A1334:A1335"/>
    <mergeCell ref="B1334:B1335"/>
    <mergeCell ref="C1334:C1335"/>
    <mergeCell ref="D1334:D1335"/>
    <mergeCell ref="E1334:E1335"/>
    <mergeCell ref="A1359:A1360"/>
    <mergeCell ref="B1359:B1360"/>
    <mergeCell ref="C1359:C1360"/>
    <mergeCell ref="D1359:D1360"/>
    <mergeCell ref="E1359:E1360"/>
    <mergeCell ref="A1354:A1355"/>
    <mergeCell ref="B1354:B1355"/>
    <mergeCell ref="C1354:C1355"/>
    <mergeCell ref="D1354:D1355"/>
    <mergeCell ref="E1354:E1355"/>
    <mergeCell ref="A1350:A1351"/>
    <mergeCell ref="B1350:B1351"/>
    <mergeCell ref="C1350:C1351"/>
    <mergeCell ref="D1350:D1351"/>
    <mergeCell ref="E1350:E1351"/>
    <mergeCell ref="A1347:A1348"/>
    <mergeCell ref="B1347:B1348"/>
    <mergeCell ref="C1347:C1348"/>
    <mergeCell ref="D1347:D1348"/>
    <mergeCell ref="E1347:E1348"/>
    <mergeCell ref="A1374:A1375"/>
    <mergeCell ref="B1374:B1375"/>
    <mergeCell ref="C1374:C1375"/>
    <mergeCell ref="D1374:D1375"/>
    <mergeCell ref="E1374:E1375"/>
    <mergeCell ref="A1369:A1371"/>
    <mergeCell ref="B1369:B1371"/>
    <mergeCell ref="C1369:C1371"/>
    <mergeCell ref="D1369:D1371"/>
    <mergeCell ref="E1369:E1371"/>
    <mergeCell ref="A1367:A1368"/>
    <mergeCell ref="B1367:B1368"/>
    <mergeCell ref="C1367:C1368"/>
    <mergeCell ref="D1367:D1368"/>
    <mergeCell ref="E1367:E1368"/>
    <mergeCell ref="A1364:A1365"/>
    <mergeCell ref="B1364:B1365"/>
    <mergeCell ref="C1364:C1365"/>
    <mergeCell ref="D1364:D1365"/>
    <mergeCell ref="E1364:E1365"/>
    <mergeCell ref="A1388:A1389"/>
    <mergeCell ref="B1388:B1389"/>
    <mergeCell ref="C1388:C1389"/>
    <mergeCell ref="D1388:D1389"/>
    <mergeCell ref="E1388:E1389"/>
    <mergeCell ref="A1386:A1387"/>
    <mergeCell ref="B1386:B1387"/>
    <mergeCell ref="C1386:C1387"/>
    <mergeCell ref="D1386:D1387"/>
    <mergeCell ref="E1386:E1387"/>
    <mergeCell ref="A1383:A1384"/>
    <mergeCell ref="B1383:B1384"/>
    <mergeCell ref="C1383:C1384"/>
    <mergeCell ref="D1383:D1384"/>
    <mergeCell ref="E1383:E1384"/>
    <mergeCell ref="A1377:A1378"/>
    <mergeCell ref="B1377:B1378"/>
    <mergeCell ref="C1377:C1378"/>
    <mergeCell ref="D1377:D1378"/>
    <mergeCell ref="E1377:E1378"/>
    <mergeCell ref="A1398:A1399"/>
    <mergeCell ref="B1398:B1399"/>
    <mergeCell ref="C1398:C1399"/>
    <mergeCell ref="D1398:D1399"/>
    <mergeCell ref="E1398:E1399"/>
    <mergeCell ref="A1396:A1397"/>
    <mergeCell ref="B1396:B1397"/>
    <mergeCell ref="C1396:C1397"/>
    <mergeCell ref="D1396:D1397"/>
    <mergeCell ref="E1396:E1397"/>
    <mergeCell ref="A1393:A1394"/>
    <mergeCell ref="B1393:B1394"/>
    <mergeCell ref="C1393:C1394"/>
    <mergeCell ref="D1393:D1394"/>
    <mergeCell ref="E1393:E1394"/>
    <mergeCell ref="A1390:A1391"/>
    <mergeCell ref="B1390:B1391"/>
    <mergeCell ref="C1390:C1391"/>
    <mergeCell ref="D1390:D1391"/>
    <mergeCell ref="E1390:E1391"/>
    <mergeCell ref="A1413:A1414"/>
    <mergeCell ref="B1413:B1414"/>
    <mergeCell ref="C1413:C1414"/>
    <mergeCell ref="D1413:D1414"/>
    <mergeCell ref="E1413:E1414"/>
    <mergeCell ref="A1410:A1411"/>
    <mergeCell ref="B1410:B1411"/>
    <mergeCell ref="C1410:C1411"/>
    <mergeCell ref="D1410:D1411"/>
    <mergeCell ref="E1410:E1411"/>
    <mergeCell ref="A1408:A1409"/>
    <mergeCell ref="B1408:B1409"/>
    <mergeCell ref="C1408:C1409"/>
    <mergeCell ref="D1408:D1409"/>
    <mergeCell ref="E1408:E1409"/>
    <mergeCell ref="A1400:A1401"/>
    <mergeCell ref="B1400:B1401"/>
    <mergeCell ref="C1400:C1401"/>
    <mergeCell ref="D1400:D1401"/>
    <mergeCell ref="E1400:E1401"/>
    <mergeCell ref="A1422:A1423"/>
    <mergeCell ref="B1422:B1423"/>
    <mergeCell ref="C1422:C1423"/>
    <mergeCell ref="D1422:D1423"/>
    <mergeCell ref="E1422:E1423"/>
    <mergeCell ref="A1420:A1421"/>
    <mergeCell ref="B1420:B1421"/>
    <mergeCell ref="C1420:C1421"/>
    <mergeCell ref="D1420:D1421"/>
    <mergeCell ref="E1420:E1421"/>
    <mergeCell ref="A1417:A1418"/>
    <mergeCell ref="B1417:B1418"/>
    <mergeCell ref="C1417:C1418"/>
    <mergeCell ref="D1417:D1418"/>
    <mergeCell ref="E1417:E1418"/>
    <mergeCell ref="A1415:A1416"/>
    <mergeCell ref="B1415:B1416"/>
    <mergeCell ref="C1415:C1416"/>
    <mergeCell ref="D1415:D1416"/>
    <mergeCell ref="E1415:E1416"/>
    <mergeCell ref="A1435:A1436"/>
    <mergeCell ref="B1435:B1436"/>
    <mergeCell ref="C1435:C1436"/>
    <mergeCell ref="D1435:D1436"/>
    <mergeCell ref="E1435:E1436"/>
    <mergeCell ref="A1432:A1433"/>
    <mergeCell ref="B1432:B1433"/>
    <mergeCell ref="C1432:C1433"/>
    <mergeCell ref="D1432:D1433"/>
    <mergeCell ref="E1432:E1433"/>
    <mergeCell ref="A1429:A1430"/>
    <mergeCell ref="B1429:B1430"/>
    <mergeCell ref="C1429:C1430"/>
    <mergeCell ref="D1429:D1430"/>
    <mergeCell ref="E1429:E1430"/>
    <mergeCell ref="A1425:A1426"/>
    <mergeCell ref="B1425:B1426"/>
    <mergeCell ref="C1425:C1426"/>
    <mergeCell ref="D1425:D1426"/>
    <mergeCell ref="E1425:E1426"/>
    <mergeCell ref="A1445:A1446"/>
    <mergeCell ref="B1445:B1446"/>
    <mergeCell ref="C1445:C1446"/>
    <mergeCell ref="D1445:D1446"/>
    <mergeCell ref="E1445:E1446"/>
    <mergeCell ref="A1441:A1443"/>
    <mergeCell ref="B1441:B1443"/>
    <mergeCell ref="C1441:C1443"/>
    <mergeCell ref="D1441:D1443"/>
    <mergeCell ref="E1441:E1443"/>
    <mergeCell ref="A1439:A1440"/>
    <mergeCell ref="B1439:B1440"/>
    <mergeCell ref="C1439:C1440"/>
    <mergeCell ref="D1439:D1440"/>
    <mergeCell ref="E1439:E1440"/>
    <mergeCell ref="A1437:A1438"/>
    <mergeCell ref="B1437:B1438"/>
    <mergeCell ref="C1437:C1438"/>
    <mergeCell ref="D1437:D1438"/>
    <mergeCell ref="E1437:E1438"/>
    <mergeCell ref="A1454:A1455"/>
    <mergeCell ref="B1454:B1455"/>
    <mergeCell ref="C1454:C1455"/>
    <mergeCell ref="D1454:D1455"/>
    <mergeCell ref="E1454:E1455"/>
    <mergeCell ref="A1451:A1452"/>
    <mergeCell ref="B1451:B1452"/>
    <mergeCell ref="C1451:C1452"/>
    <mergeCell ref="D1451:D1452"/>
    <mergeCell ref="E1451:E1452"/>
    <mergeCell ref="A1449:A1450"/>
    <mergeCell ref="B1449:B1450"/>
    <mergeCell ref="C1449:C1450"/>
    <mergeCell ref="D1449:D1450"/>
    <mergeCell ref="E1449:E1450"/>
    <mergeCell ref="A1447:A1448"/>
    <mergeCell ref="B1447:B1448"/>
    <mergeCell ref="C1447:C1448"/>
    <mergeCell ref="D1447:D1448"/>
    <mergeCell ref="E1447:E1448"/>
    <mergeCell ref="A1463:A1465"/>
    <mergeCell ref="B1463:B1465"/>
    <mergeCell ref="C1463:C1465"/>
    <mergeCell ref="D1463:D1465"/>
    <mergeCell ref="E1463:E1465"/>
    <mergeCell ref="A1461:A1462"/>
    <mergeCell ref="B1461:B1462"/>
    <mergeCell ref="C1461:C1462"/>
    <mergeCell ref="D1461:D1462"/>
    <mergeCell ref="E1461:E1462"/>
    <mergeCell ref="A1458:A1459"/>
    <mergeCell ref="B1458:B1459"/>
    <mergeCell ref="C1458:C1459"/>
    <mergeCell ref="D1458:D1459"/>
    <mergeCell ref="E1458:E1459"/>
    <mergeCell ref="A1456:A1457"/>
    <mergeCell ref="B1456:B1457"/>
    <mergeCell ref="C1456:C1457"/>
    <mergeCell ref="D1456:D1457"/>
    <mergeCell ref="E1456:E1457"/>
    <mergeCell ref="A1478:A1479"/>
    <mergeCell ref="B1478:B1479"/>
    <mergeCell ref="C1478:C1479"/>
    <mergeCell ref="D1478:D1479"/>
    <mergeCell ref="E1478:E1479"/>
    <mergeCell ref="A1476:A1477"/>
    <mergeCell ref="B1476:B1477"/>
    <mergeCell ref="C1476:C1477"/>
    <mergeCell ref="D1476:D1477"/>
    <mergeCell ref="E1476:E1477"/>
    <mergeCell ref="A1471:A1472"/>
    <mergeCell ref="B1471:B1472"/>
    <mergeCell ref="C1471:C1472"/>
    <mergeCell ref="D1471:D1472"/>
    <mergeCell ref="E1471:E1472"/>
    <mergeCell ref="A1466:A1467"/>
    <mergeCell ref="B1466:B1467"/>
    <mergeCell ref="C1466:C1467"/>
    <mergeCell ref="D1466:D1467"/>
    <mergeCell ref="E1466:E1467"/>
    <mergeCell ref="A1489:A1490"/>
    <mergeCell ref="B1489:B1490"/>
    <mergeCell ref="C1489:C1490"/>
    <mergeCell ref="D1489:D1490"/>
    <mergeCell ref="E1489:E1490"/>
    <mergeCell ref="A1484:A1485"/>
    <mergeCell ref="B1484:B1485"/>
    <mergeCell ref="C1484:C1485"/>
    <mergeCell ref="D1484:D1485"/>
    <mergeCell ref="E1484:E1485"/>
    <mergeCell ref="A1482:A1483"/>
    <mergeCell ref="B1482:B1483"/>
    <mergeCell ref="C1482:C1483"/>
    <mergeCell ref="D1482:D1483"/>
    <mergeCell ref="E1482:E1483"/>
    <mergeCell ref="A1480:A1481"/>
    <mergeCell ref="B1480:B1481"/>
    <mergeCell ref="C1480:C1481"/>
    <mergeCell ref="D1480:D1481"/>
    <mergeCell ref="E1480:E1481"/>
    <mergeCell ref="A1498:A1499"/>
    <mergeCell ref="B1498:B1499"/>
    <mergeCell ref="C1498:C1499"/>
    <mergeCell ref="D1498:D1499"/>
    <mergeCell ref="E1498:E1499"/>
    <mergeCell ref="A1496:A1497"/>
    <mergeCell ref="B1496:B1497"/>
    <mergeCell ref="C1496:C1497"/>
    <mergeCell ref="D1496:D1497"/>
    <mergeCell ref="E1496:E1497"/>
    <mergeCell ref="A1494:A1495"/>
    <mergeCell ref="B1494:B1495"/>
    <mergeCell ref="C1494:C1495"/>
    <mergeCell ref="D1494:D1495"/>
    <mergeCell ref="E1494:E1495"/>
    <mergeCell ref="A1491:A1492"/>
    <mergeCell ref="B1491:B1492"/>
    <mergeCell ref="C1491:C1492"/>
    <mergeCell ref="D1491:D1492"/>
    <mergeCell ref="E1491:E1492"/>
    <mergeCell ref="A1507:A1508"/>
    <mergeCell ref="B1507:B1508"/>
    <mergeCell ref="C1507:C1508"/>
    <mergeCell ref="D1507:D1508"/>
    <mergeCell ref="E1507:E1508"/>
    <mergeCell ref="A1505:A1506"/>
    <mergeCell ref="B1505:B1506"/>
    <mergeCell ref="C1505:C1506"/>
    <mergeCell ref="D1505:D1506"/>
    <mergeCell ref="E1505:E1506"/>
    <mergeCell ref="A1502:A1504"/>
    <mergeCell ref="B1502:B1504"/>
    <mergeCell ref="C1502:C1504"/>
    <mergeCell ref="D1502:D1504"/>
    <mergeCell ref="E1502:E1504"/>
    <mergeCell ref="A1500:A1501"/>
    <mergeCell ref="B1500:B1501"/>
    <mergeCell ref="C1500:C1501"/>
    <mergeCell ref="D1500:D1501"/>
    <mergeCell ref="E1500:E1501"/>
    <mergeCell ref="A1522:A1523"/>
    <mergeCell ref="B1522:B1523"/>
    <mergeCell ref="C1522:C1523"/>
    <mergeCell ref="D1522:D1523"/>
    <mergeCell ref="E1522:E1523"/>
    <mergeCell ref="A1517:A1518"/>
    <mergeCell ref="B1517:B1518"/>
    <mergeCell ref="C1517:C1518"/>
    <mergeCell ref="D1517:D1518"/>
    <mergeCell ref="E1517:E1518"/>
    <mergeCell ref="A1515:A1516"/>
    <mergeCell ref="B1515:B1516"/>
    <mergeCell ref="C1515:C1516"/>
    <mergeCell ref="D1515:D1516"/>
    <mergeCell ref="E1515:E1516"/>
    <mergeCell ref="A1510:A1511"/>
    <mergeCell ref="B1510:B1511"/>
    <mergeCell ref="C1510:C1511"/>
    <mergeCell ref="D1510:D1511"/>
    <mergeCell ref="E1510:E1511"/>
    <mergeCell ref="A1539:A1540"/>
    <mergeCell ref="B1539:B1540"/>
    <mergeCell ref="C1539:C1540"/>
    <mergeCell ref="D1539:D1540"/>
    <mergeCell ref="E1539:E1540"/>
    <mergeCell ref="A1532:A1534"/>
    <mergeCell ref="B1532:B1534"/>
    <mergeCell ref="C1532:C1534"/>
    <mergeCell ref="D1532:D1534"/>
    <mergeCell ref="E1532:E1534"/>
    <mergeCell ref="A1530:A1531"/>
    <mergeCell ref="B1530:B1531"/>
    <mergeCell ref="C1530:C1531"/>
    <mergeCell ref="D1530:D1531"/>
    <mergeCell ref="E1530:E1531"/>
    <mergeCell ref="A1528:A1529"/>
    <mergeCell ref="B1528:B1529"/>
    <mergeCell ref="C1528:C1529"/>
    <mergeCell ref="D1528:D1529"/>
    <mergeCell ref="E1528:E1529"/>
    <mergeCell ref="A1549:A1550"/>
    <mergeCell ref="B1549:B1550"/>
    <mergeCell ref="C1549:C1550"/>
    <mergeCell ref="D1549:D1550"/>
    <mergeCell ref="E1549:E1550"/>
    <mergeCell ref="A1547:A1548"/>
    <mergeCell ref="B1547:B1548"/>
    <mergeCell ref="C1547:C1548"/>
    <mergeCell ref="D1547:D1548"/>
    <mergeCell ref="E1547:E1548"/>
    <mergeCell ref="A1545:A1546"/>
    <mergeCell ref="B1545:B1546"/>
    <mergeCell ref="C1545:C1546"/>
    <mergeCell ref="D1545:D1546"/>
    <mergeCell ref="E1545:E1546"/>
    <mergeCell ref="A1543:A1544"/>
    <mergeCell ref="B1543:B1544"/>
    <mergeCell ref="C1543:C1544"/>
    <mergeCell ref="D1543:D1544"/>
    <mergeCell ref="E1543:E1544"/>
    <mergeCell ref="A1560:A1561"/>
    <mergeCell ref="B1560:B1561"/>
    <mergeCell ref="C1560:C1561"/>
    <mergeCell ref="D1560:D1561"/>
    <mergeCell ref="E1560:E1561"/>
    <mergeCell ref="A1558:A1559"/>
    <mergeCell ref="B1558:B1559"/>
    <mergeCell ref="C1558:C1559"/>
    <mergeCell ref="D1558:D1559"/>
    <mergeCell ref="E1558:E1559"/>
    <mergeCell ref="A1556:A1557"/>
    <mergeCell ref="B1556:B1557"/>
    <mergeCell ref="C1556:C1557"/>
    <mergeCell ref="D1556:D1557"/>
    <mergeCell ref="E1556:E1557"/>
    <mergeCell ref="A1554:A1555"/>
    <mergeCell ref="B1554:B1555"/>
    <mergeCell ref="C1554:C1555"/>
    <mergeCell ref="D1554:D1555"/>
    <mergeCell ref="E1554:E1555"/>
    <mergeCell ref="A1571:A1572"/>
    <mergeCell ref="B1571:B1572"/>
    <mergeCell ref="C1571:C1572"/>
    <mergeCell ref="D1571:D1572"/>
    <mergeCell ref="E1571:E1572"/>
    <mergeCell ref="A1568:A1569"/>
    <mergeCell ref="B1568:B1569"/>
    <mergeCell ref="C1568:C1569"/>
    <mergeCell ref="D1568:D1569"/>
    <mergeCell ref="E1568:E1569"/>
    <mergeCell ref="A1565:A1566"/>
    <mergeCell ref="B1565:B1566"/>
    <mergeCell ref="C1565:C1566"/>
    <mergeCell ref="D1565:D1566"/>
    <mergeCell ref="E1565:E1566"/>
    <mergeCell ref="A1563:A1564"/>
    <mergeCell ref="B1563:B1564"/>
    <mergeCell ref="C1563:C1564"/>
    <mergeCell ref="D1563:D1564"/>
    <mergeCell ref="E1563:E1564"/>
    <mergeCell ref="A1591:A1592"/>
    <mergeCell ref="B1591:B1592"/>
    <mergeCell ref="C1591:C1592"/>
    <mergeCell ref="D1591:D1592"/>
    <mergeCell ref="E1591:E1592"/>
    <mergeCell ref="A1580:A1582"/>
    <mergeCell ref="B1580:B1582"/>
    <mergeCell ref="C1580:C1582"/>
    <mergeCell ref="D1580:D1582"/>
    <mergeCell ref="E1580:E1582"/>
    <mergeCell ref="A1578:A1579"/>
    <mergeCell ref="B1578:B1579"/>
    <mergeCell ref="C1578:C1579"/>
    <mergeCell ref="D1578:D1579"/>
    <mergeCell ref="E1578:E1579"/>
    <mergeCell ref="A1574:A1575"/>
    <mergeCell ref="B1574:B1575"/>
    <mergeCell ref="C1574:C1575"/>
    <mergeCell ref="D1574:D1575"/>
    <mergeCell ref="E1574:E1575"/>
    <mergeCell ref="A1605:A1606"/>
    <mergeCell ref="B1605:B1606"/>
    <mergeCell ref="C1605:C1606"/>
    <mergeCell ref="D1605:D1606"/>
    <mergeCell ref="E1605:E1606"/>
    <mergeCell ref="A1601:A1602"/>
    <mergeCell ref="B1601:B1602"/>
    <mergeCell ref="C1601:C1602"/>
    <mergeCell ref="D1601:D1602"/>
    <mergeCell ref="E1601:E1602"/>
    <mergeCell ref="A1598:A1599"/>
    <mergeCell ref="B1598:B1599"/>
    <mergeCell ref="C1598:C1599"/>
    <mergeCell ref="D1598:D1599"/>
    <mergeCell ref="E1598:E1599"/>
    <mergeCell ref="A1595:A1596"/>
    <mergeCell ref="B1595:B1596"/>
    <mergeCell ref="C1595:C1596"/>
    <mergeCell ref="D1595:D1596"/>
    <mergeCell ref="E1595:E1596"/>
    <mergeCell ref="A1616:A1618"/>
    <mergeCell ref="B1616:B1618"/>
    <mergeCell ref="C1616:C1618"/>
    <mergeCell ref="D1616:D1618"/>
    <mergeCell ref="E1616:E1618"/>
    <mergeCell ref="A1612:A1613"/>
    <mergeCell ref="B1612:B1613"/>
    <mergeCell ref="C1612:C1613"/>
    <mergeCell ref="D1612:D1613"/>
    <mergeCell ref="E1612:E1613"/>
    <mergeCell ref="A1609:A1610"/>
    <mergeCell ref="B1609:B1610"/>
    <mergeCell ref="C1609:C1610"/>
    <mergeCell ref="D1609:D1610"/>
    <mergeCell ref="E1609:E1610"/>
    <mergeCell ref="A1607:A1608"/>
    <mergeCell ref="B1607:B1608"/>
    <mergeCell ref="C1607:C1608"/>
    <mergeCell ref="D1607:D1608"/>
    <mergeCell ref="E1607:E1608"/>
    <mergeCell ref="A1626:A1627"/>
    <mergeCell ref="B1626:B1627"/>
    <mergeCell ref="C1626:C1627"/>
    <mergeCell ref="D1626:D1627"/>
    <mergeCell ref="E1626:E1627"/>
    <mergeCell ref="A1623:A1624"/>
    <mergeCell ref="B1623:B1624"/>
    <mergeCell ref="C1623:C1624"/>
    <mergeCell ref="D1623:D1624"/>
    <mergeCell ref="E1623:E1624"/>
    <mergeCell ref="A1621:A1622"/>
    <mergeCell ref="B1621:B1622"/>
    <mergeCell ref="C1621:C1622"/>
    <mergeCell ref="D1621:D1622"/>
    <mergeCell ref="E1621:E1622"/>
    <mergeCell ref="A1619:A1620"/>
    <mergeCell ref="B1619:B1620"/>
    <mergeCell ref="C1619:C1620"/>
    <mergeCell ref="D1619:D1620"/>
    <mergeCell ref="E1619:E1620"/>
    <mergeCell ref="A1646:A1647"/>
    <mergeCell ref="B1646:B1647"/>
    <mergeCell ref="C1646:C1647"/>
    <mergeCell ref="D1646:D1647"/>
    <mergeCell ref="E1646:E1647"/>
    <mergeCell ref="A1644:A1645"/>
    <mergeCell ref="B1644:B1645"/>
    <mergeCell ref="C1644:C1645"/>
    <mergeCell ref="D1644:D1645"/>
    <mergeCell ref="E1644:E1645"/>
    <mergeCell ref="A1641:A1643"/>
    <mergeCell ref="B1641:B1643"/>
    <mergeCell ref="C1641:C1643"/>
    <mergeCell ref="D1641:D1643"/>
    <mergeCell ref="E1641:E1643"/>
    <mergeCell ref="A1629:A1632"/>
    <mergeCell ref="B1629:B1632"/>
    <mergeCell ref="C1629:C1632"/>
    <mergeCell ref="D1629:D1632"/>
    <mergeCell ref="E1629:E1632"/>
    <mergeCell ref="A1660:A1661"/>
    <mergeCell ref="B1660:B1661"/>
    <mergeCell ref="C1660:C1661"/>
    <mergeCell ref="D1660:D1661"/>
    <mergeCell ref="E1660:E1661"/>
    <mergeCell ref="A1657:A1659"/>
    <mergeCell ref="B1657:B1659"/>
    <mergeCell ref="C1657:C1659"/>
    <mergeCell ref="D1657:D1659"/>
    <mergeCell ref="E1657:E1659"/>
    <mergeCell ref="A1653:A1654"/>
    <mergeCell ref="B1653:B1654"/>
    <mergeCell ref="C1653:C1654"/>
    <mergeCell ref="D1653:D1654"/>
    <mergeCell ref="E1653:E1654"/>
    <mergeCell ref="A1648:A1649"/>
    <mergeCell ref="B1648:B1649"/>
    <mergeCell ref="C1648:C1649"/>
    <mergeCell ref="D1648:D1649"/>
    <mergeCell ref="E1648:E1649"/>
    <mergeCell ref="A1673:A1674"/>
    <mergeCell ref="B1673:B1674"/>
    <mergeCell ref="C1673:C1674"/>
    <mergeCell ref="D1673:D1674"/>
    <mergeCell ref="E1673:E1674"/>
    <mergeCell ref="A1671:A1672"/>
    <mergeCell ref="B1671:B1672"/>
    <mergeCell ref="C1671:C1672"/>
    <mergeCell ref="D1671:D1672"/>
    <mergeCell ref="E1671:E1672"/>
    <mergeCell ref="A1669:A1670"/>
    <mergeCell ref="B1669:B1670"/>
    <mergeCell ref="C1669:C1670"/>
    <mergeCell ref="D1669:D1670"/>
    <mergeCell ref="E1669:E1670"/>
    <mergeCell ref="A1667:A1668"/>
    <mergeCell ref="B1667:B1668"/>
    <mergeCell ref="C1667:C1668"/>
    <mergeCell ref="D1667:D1668"/>
    <mergeCell ref="E1667:E1668"/>
    <mergeCell ref="A1685:A1686"/>
    <mergeCell ref="B1685:B1686"/>
    <mergeCell ref="C1685:C1686"/>
    <mergeCell ref="D1685:D1686"/>
    <mergeCell ref="E1685:E1686"/>
    <mergeCell ref="A1680:A1681"/>
    <mergeCell ref="B1680:B1681"/>
    <mergeCell ref="C1680:C1681"/>
    <mergeCell ref="D1680:D1681"/>
    <mergeCell ref="E1680:E1681"/>
    <mergeCell ref="A1678:A1679"/>
    <mergeCell ref="B1678:B1679"/>
    <mergeCell ref="C1678:C1679"/>
    <mergeCell ref="D1678:D1679"/>
    <mergeCell ref="E1678:E1679"/>
    <mergeCell ref="A1676:A1677"/>
    <mergeCell ref="B1676:B1677"/>
    <mergeCell ref="C1676:C1677"/>
    <mergeCell ref="D1676:D1677"/>
    <mergeCell ref="E1676:E1677"/>
    <mergeCell ref="A1705:A1707"/>
    <mergeCell ref="B1705:B1707"/>
    <mergeCell ref="C1705:C1707"/>
    <mergeCell ref="D1705:D1707"/>
    <mergeCell ref="E1705:E1707"/>
    <mergeCell ref="A1691:A1692"/>
    <mergeCell ref="B1691:B1692"/>
    <mergeCell ref="C1691:C1692"/>
    <mergeCell ref="D1691:D1692"/>
    <mergeCell ref="E1691:E1692"/>
    <mergeCell ref="A1689:A1690"/>
    <mergeCell ref="B1689:B1690"/>
    <mergeCell ref="C1689:C1690"/>
    <mergeCell ref="D1689:D1690"/>
    <mergeCell ref="E1689:E1690"/>
    <mergeCell ref="A1687:A1688"/>
    <mergeCell ref="B1687:B1688"/>
    <mergeCell ref="C1687:C1688"/>
    <mergeCell ref="D1687:D1688"/>
    <mergeCell ref="E1687:E1688"/>
    <mergeCell ref="A1739:A1740"/>
    <mergeCell ref="B1739:B1740"/>
    <mergeCell ref="C1739:C1740"/>
    <mergeCell ref="D1739:D1740"/>
    <mergeCell ref="E1739:E1740"/>
    <mergeCell ref="A1735:A1737"/>
    <mergeCell ref="B1735:B1737"/>
    <mergeCell ref="C1735:C1737"/>
    <mergeCell ref="D1735:D1737"/>
    <mergeCell ref="E1735:E1737"/>
    <mergeCell ref="A1733:A1734"/>
    <mergeCell ref="B1733:B1734"/>
    <mergeCell ref="C1733:C1734"/>
    <mergeCell ref="D1733:D1734"/>
    <mergeCell ref="E1733:E1734"/>
    <mergeCell ref="A1708:A1709"/>
    <mergeCell ref="B1708:B1709"/>
    <mergeCell ref="C1708:C1709"/>
    <mergeCell ref="D1708:D1709"/>
    <mergeCell ref="E1708:E1709"/>
    <mergeCell ref="A1751:A1754"/>
    <mergeCell ref="B1751:B1754"/>
    <mergeCell ref="C1751:C1754"/>
    <mergeCell ref="D1751:D1754"/>
    <mergeCell ref="E1751:E1754"/>
    <mergeCell ref="A1748:A1750"/>
    <mergeCell ref="B1748:B1750"/>
    <mergeCell ref="C1748:C1750"/>
    <mergeCell ref="D1748:D1750"/>
    <mergeCell ref="E1748:E1750"/>
    <mergeCell ref="A1746:A1747"/>
    <mergeCell ref="B1746:B1747"/>
    <mergeCell ref="C1746:C1747"/>
    <mergeCell ref="D1746:D1747"/>
    <mergeCell ref="E1746:E1747"/>
    <mergeCell ref="A1742:A1745"/>
    <mergeCell ref="B1742:B1745"/>
    <mergeCell ref="C1742:C1745"/>
    <mergeCell ref="D1742:D1745"/>
    <mergeCell ref="E1742:E1745"/>
    <mergeCell ref="A1767:A1768"/>
    <mergeCell ref="B1767:B1768"/>
    <mergeCell ref="C1767:C1768"/>
    <mergeCell ref="D1767:D1768"/>
    <mergeCell ref="E1767:E1768"/>
    <mergeCell ref="A1765:A1766"/>
    <mergeCell ref="B1765:B1766"/>
    <mergeCell ref="C1765:C1766"/>
    <mergeCell ref="D1765:D1766"/>
    <mergeCell ref="E1765:E1766"/>
    <mergeCell ref="A1760:A1763"/>
    <mergeCell ref="B1760:B1763"/>
    <mergeCell ref="C1760:C1763"/>
    <mergeCell ref="D1760:D1763"/>
    <mergeCell ref="E1760:E1763"/>
    <mergeCell ref="A1756:A1759"/>
    <mergeCell ref="B1756:B1759"/>
    <mergeCell ref="C1756:C1759"/>
    <mergeCell ref="D1756:D1759"/>
    <mergeCell ref="E1756:E1759"/>
    <mergeCell ref="A1785:A1786"/>
    <mergeCell ref="B1785:B1786"/>
    <mergeCell ref="C1785:C1786"/>
    <mergeCell ref="D1785:D1786"/>
    <mergeCell ref="E1785:E1786"/>
    <mergeCell ref="A1783:A1784"/>
    <mergeCell ref="B1783:B1784"/>
    <mergeCell ref="C1783:C1784"/>
    <mergeCell ref="D1783:D1784"/>
    <mergeCell ref="E1783:E1784"/>
    <mergeCell ref="A1772:A1774"/>
    <mergeCell ref="B1772:B1774"/>
    <mergeCell ref="C1772:C1774"/>
    <mergeCell ref="D1772:D1774"/>
    <mergeCell ref="E1772:E1774"/>
    <mergeCell ref="A1769:A1771"/>
    <mergeCell ref="B1769:B1771"/>
    <mergeCell ref="C1769:C1771"/>
    <mergeCell ref="D1769:D1771"/>
    <mergeCell ref="E1769:E1771"/>
    <mergeCell ref="A1814:A1816"/>
    <mergeCell ref="B1814:B1816"/>
    <mergeCell ref="C1814:C1816"/>
    <mergeCell ref="D1814:D1816"/>
    <mergeCell ref="E1814:E1816"/>
    <mergeCell ref="A1803:A1804"/>
    <mergeCell ref="B1803:B1804"/>
    <mergeCell ref="C1803:C1804"/>
    <mergeCell ref="D1803:D1804"/>
    <mergeCell ref="E1803:E1804"/>
    <mergeCell ref="A1798:A1799"/>
    <mergeCell ref="B1798:B1799"/>
    <mergeCell ref="C1798:C1799"/>
    <mergeCell ref="D1798:D1799"/>
    <mergeCell ref="E1798:E1799"/>
    <mergeCell ref="A1787:A1788"/>
    <mergeCell ref="B1787:B1788"/>
    <mergeCell ref="C1787:C1788"/>
    <mergeCell ref="D1787:D1788"/>
    <mergeCell ref="E1787:E1788"/>
    <mergeCell ref="J120:J121"/>
    <mergeCell ref="J122:J125"/>
    <mergeCell ref="J127:J130"/>
    <mergeCell ref="J138:J139"/>
    <mergeCell ref="J143:J144"/>
    <mergeCell ref="J91:J92"/>
    <mergeCell ref="J94:J96"/>
    <mergeCell ref="J97:J99"/>
    <mergeCell ref="J108:J110"/>
    <mergeCell ref="J111:J114"/>
    <mergeCell ref="J27:J29"/>
    <mergeCell ref="J38:J40"/>
    <mergeCell ref="J43:J44"/>
    <mergeCell ref="J45:J46"/>
    <mergeCell ref="J48:J49"/>
    <mergeCell ref="J50:J51"/>
    <mergeCell ref="J55:J56"/>
    <mergeCell ref="J59:J62"/>
    <mergeCell ref="J63:J64"/>
    <mergeCell ref="J75:J76"/>
    <mergeCell ref="J77:J80"/>
    <mergeCell ref="J81:J82"/>
    <mergeCell ref="J85:J86"/>
    <mergeCell ref="J88:J90"/>
    <mergeCell ref="J233:J234"/>
    <mergeCell ref="J237:J238"/>
    <mergeCell ref="J241:J242"/>
    <mergeCell ref="J243:J244"/>
    <mergeCell ref="J246:J247"/>
    <mergeCell ref="J200:J201"/>
    <mergeCell ref="J202:J203"/>
    <mergeCell ref="J206:J207"/>
    <mergeCell ref="J217:J218"/>
    <mergeCell ref="J226:J227"/>
    <mergeCell ref="J176:J177"/>
    <mergeCell ref="J180:J181"/>
    <mergeCell ref="J182:J183"/>
    <mergeCell ref="J192:J193"/>
    <mergeCell ref="J198:J199"/>
    <mergeCell ref="J145:J146"/>
    <mergeCell ref="J147:J148"/>
    <mergeCell ref="J150:J153"/>
    <mergeCell ref="J159:J160"/>
    <mergeCell ref="J170:J171"/>
    <mergeCell ref="J282:J283"/>
    <mergeCell ref="J284:J285"/>
    <mergeCell ref="J287:J288"/>
    <mergeCell ref="J289:J290"/>
    <mergeCell ref="J291:J292"/>
    <mergeCell ref="J271:J272"/>
    <mergeCell ref="J273:J274"/>
    <mergeCell ref="J275:J276"/>
    <mergeCell ref="J278:J279"/>
    <mergeCell ref="J280:J281"/>
    <mergeCell ref="J261:J262"/>
    <mergeCell ref="J263:J264"/>
    <mergeCell ref="J265:J266"/>
    <mergeCell ref="J267:J268"/>
    <mergeCell ref="J269:J270"/>
    <mergeCell ref="J248:J250"/>
    <mergeCell ref="J251:J252"/>
    <mergeCell ref="J255:J256"/>
    <mergeCell ref="J257:J258"/>
    <mergeCell ref="J259:J260"/>
    <mergeCell ref="J379:J381"/>
    <mergeCell ref="J385:J386"/>
    <mergeCell ref="J387:J388"/>
    <mergeCell ref="J389:J390"/>
    <mergeCell ref="J391:J392"/>
    <mergeCell ref="J320:J322"/>
    <mergeCell ref="J324:J327"/>
    <mergeCell ref="J336:J337"/>
    <mergeCell ref="J339:J340"/>
    <mergeCell ref="J355:J356"/>
    <mergeCell ref="J303:J304"/>
    <mergeCell ref="J307:J308"/>
    <mergeCell ref="J312:J313"/>
    <mergeCell ref="J314:J315"/>
    <mergeCell ref="J316:J317"/>
    <mergeCell ref="J293:J294"/>
    <mergeCell ref="J295:J296"/>
    <mergeCell ref="J297:J298"/>
    <mergeCell ref="J299:J300"/>
    <mergeCell ref="J301:J302"/>
    <mergeCell ref="J481:J483"/>
    <mergeCell ref="J486:J491"/>
    <mergeCell ref="J494:J496"/>
    <mergeCell ref="J497:J498"/>
    <mergeCell ref="J499:J502"/>
    <mergeCell ref="J465:J468"/>
    <mergeCell ref="J469:J471"/>
    <mergeCell ref="J472:J474"/>
    <mergeCell ref="J475:J476"/>
    <mergeCell ref="J477:J480"/>
    <mergeCell ref="J449:J452"/>
    <mergeCell ref="J454:J455"/>
    <mergeCell ref="J456:J459"/>
    <mergeCell ref="J460:J461"/>
    <mergeCell ref="J462:J464"/>
    <mergeCell ref="J406:J407"/>
    <mergeCell ref="J408:J409"/>
    <mergeCell ref="J414:J415"/>
    <mergeCell ref="J421:J422"/>
    <mergeCell ref="J446:J448"/>
    <mergeCell ref="J549:J550"/>
    <mergeCell ref="J551:J552"/>
    <mergeCell ref="J562:J563"/>
    <mergeCell ref="J570:J571"/>
    <mergeCell ref="J575:J578"/>
    <mergeCell ref="J537:J538"/>
    <mergeCell ref="J539:J540"/>
    <mergeCell ref="J541:J542"/>
    <mergeCell ref="J543:J544"/>
    <mergeCell ref="J545:J546"/>
    <mergeCell ref="J519:J520"/>
    <mergeCell ref="J521:J522"/>
    <mergeCell ref="J523:J526"/>
    <mergeCell ref="J532:J533"/>
    <mergeCell ref="J534:J535"/>
    <mergeCell ref="J503:J504"/>
    <mergeCell ref="J505:J506"/>
    <mergeCell ref="J507:J509"/>
    <mergeCell ref="J510:J513"/>
    <mergeCell ref="J514:J517"/>
    <mergeCell ref="J632:J635"/>
    <mergeCell ref="J636:J637"/>
    <mergeCell ref="J639:J641"/>
    <mergeCell ref="J642:J643"/>
    <mergeCell ref="J644:J647"/>
    <mergeCell ref="J620:J621"/>
    <mergeCell ref="J622:J623"/>
    <mergeCell ref="J624:J625"/>
    <mergeCell ref="J627:J628"/>
    <mergeCell ref="J629:J631"/>
    <mergeCell ref="J598:J600"/>
    <mergeCell ref="J601:J602"/>
    <mergeCell ref="J603:J606"/>
    <mergeCell ref="J607:J608"/>
    <mergeCell ref="J609:J612"/>
    <mergeCell ref="J579:J582"/>
    <mergeCell ref="J583:J586"/>
    <mergeCell ref="J587:J589"/>
    <mergeCell ref="J591:J593"/>
    <mergeCell ref="J594:J595"/>
    <mergeCell ref="J692:J695"/>
    <mergeCell ref="J696:J699"/>
    <mergeCell ref="J703:J706"/>
    <mergeCell ref="J707:J710"/>
    <mergeCell ref="J711:J714"/>
    <mergeCell ref="J675:J678"/>
    <mergeCell ref="J679:J682"/>
    <mergeCell ref="J683:J684"/>
    <mergeCell ref="J685:J686"/>
    <mergeCell ref="J687:J690"/>
    <mergeCell ref="J664:J665"/>
    <mergeCell ref="J666:J667"/>
    <mergeCell ref="J668:J669"/>
    <mergeCell ref="J670:J671"/>
    <mergeCell ref="J673:J674"/>
    <mergeCell ref="J648:J649"/>
    <mergeCell ref="J650:J651"/>
    <mergeCell ref="J653:J654"/>
    <mergeCell ref="J658:J661"/>
    <mergeCell ref="J662:J663"/>
    <mergeCell ref="J767:J768"/>
    <mergeCell ref="J769:J771"/>
    <mergeCell ref="J778:J781"/>
    <mergeCell ref="J783:J786"/>
    <mergeCell ref="J787:J788"/>
    <mergeCell ref="J751:J753"/>
    <mergeCell ref="J756:J757"/>
    <mergeCell ref="J758:J760"/>
    <mergeCell ref="J761:J764"/>
    <mergeCell ref="J765:J766"/>
    <mergeCell ref="J731:J732"/>
    <mergeCell ref="J734:J737"/>
    <mergeCell ref="J740:J741"/>
    <mergeCell ref="J747:J748"/>
    <mergeCell ref="J749:J750"/>
    <mergeCell ref="J715:J717"/>
    <mergeCell ref="J720:J721"/>
    <mergeCell ref="J722:J723"/>
    <mergeCell ref="J724:J725"/>
    <mergeCell ref="J726:J729"/>
    <mergeCell ref="J835:J837"/>
    <mergeCell ref="J838:J841"/>
    <mergeCell ref="J842:J843"/>
    <mergeCell ref="J846:J847"/>
    <mergeCell ref="J849:J852"/>
    <mergeCell ref="J814:J817"/>
    <mergeCell ref="J818:J821"/>
    <mergeCell ref="J822:J825"/>
    <mergeCell ref="J830:J831"/>
    <mergeCell ref="J833:J834"/>
    <mergeCell ref="J802:J803"/>
    <mergeCell ref="J805:J806"/>
    <mergeCell ref="J808:J809"/>
    <mergeCell ref="J810:J811"/>
    <mergeCell ref="J812:J813"/>
    <mergeCell ref="J789:J790"/>
    <mergeCell ref="J791:J793"/>
    <mergeCell ref="J794:J797"/>
    <mergeCell ref="J798:J799"/>
    <mergeCell ref="J800:J801"/>
    <mergeCell ref="J909:J910"/>
    <mergeCell ref="J912:J913"/>
    <mergeCell ref="J914:J917"/>
    <mergeCell ref="J918:J920"/>
    <mergeCell ref="J921:J922"/>
    <mergeCell ref="J893:J894"/>
    <mergeCell ref="J895:J898"/>
    <mergeCell ref="J899:J901"/>
    <mergeCell ref="J902:J904"/>
    <mergeCell ref="J907:J908"/>
    <mergeCell ref="J876:J877"/>
    <mergeCell ref="J878:J879"/>
    <mergeCell ref="J881:J884"/>
    <mergeCell ref="J885:J887"/>
    <mergeCell ref="J890:J892"/>
    <mergeCell ref="J855:J857"/>
    <mergeCell ref="J859:J860"/>
    <mergeCell ref="J864:J865"/>
    <mergeCell ref="J867:J869"/>
    <mergeCell ref="J872:J874"/>
    <mergeCell ref="J971:J972"/>
    <mergeCell ref="J973:J975"/>
    <mergeCell ref="J979:J982"/>
    <mergeCell ref="J983:J986"/>
    <mergeCell ref="J987:J988"/>
    <mergeCell ref="J955:J956"/>
    <mergeCell ref="J959:J960"/>
    <mergeCell ref="J961:J962"/>
    <mergeCell ref="J963:J966"/>
    <mergeCell ref="J967:J968"/>
    <mergeCell ref="J941:J944"/>
    <mergeCell ref="J945:J946"/>
    <mergeCell ref="J948:J949"/>
    <mergeCell ref="J950:J951"/>
    <mergeCell ref="J953:J954"/>
    <mergeCell ref="J924:J926"/>
    <mergeCell ref="J930:J933"/>
    <mergeCell ref="J935:J936"/>
    <mergeCell ref="J937:J938"/>
    <mergeCell ref="J939:J940"/>
    <mergeCell ref="J1039:J1042"/>
    <mergeCell ref="J1044:J1045"/>
    <mergeCell ref="J1048:J1050"/>
    <mergeCell ref="J1051:J1054"/>
    <mergeCell ref="J1056:J1057"/>
    <mergeCell ref="J1026:J1027"/>
    <mergeCell ref="J1028:J1030"/>
    <mergeCell ref="J1031:J1032"/>
    <mergeCell ref="J1033:J1036"/>
    <mergeCell ref="J1037:J1038"/>
    <mergeCell ref="J1014:J1016"/>
    <mergeCell ref="J1017:J1019"/>
    <mergeCell ref="J1020:J1021"/>
    <mergeCell ref="J1022:J1023"/>
    <mergeCell ref="J1024:J1025"/>
    <mergeCell ref="J991:J992"/>
    <mergeCell ref="J993:J994"/>
    <mergeCell ref="J1001:J1004"/>
    <mergeCell ref="J1006:J1007"/>
    <mergeCell ref="J1011:J1013"/>
    <mergeCell ref="J1106:J1107"/>
    <mergeCell ref="J1108:J1110"/>
    <mergeCell ref="J1111:J1113"/>
    <mergeCell ref="J1115:J1116"/>
    <mergeCell ref="J1119:J1121"/>
    <mergeCell ref="J1091:J1093"/>
    <mergeCell ref="J1094:J1095"/>
    <mergeCell ref="J1096:J1099"/>
    <mergeCell ref="J1101:J1102"/>
    <mergeCell ref="J1103:J1105"/>
    <mergeCell ref="J1074:J1075"/>
    <mergeCell ref="J1077:J1079"/>
    <mergeCell ref="J1081:J1084"/>
    <mergeCell ref="J1085:J1087"/>
    <mergeCell ref="J1088:J1090"/>
    <mergeCell ref="J1058:J1059"/>
    <mergeCell ref="J1060:J1062"/>
    <mergeCell ref="J1063:J1064"/>
    <mergeCell ref="J1065:J1067"/>
    <mergeCell ref="J1068:J1071"/>
    <mergeCell ref="J1181:J1182"/>
    <mergeCell ref="J1183:J1184"/>
    <mergeCell ref="J1185:J1186"/>
    <mergeCell ref="J1187:J1190"/>
    <mergeCell ref="J1191:J1194"/>
    <mergeCell ref="J1158:J1159"/>
    <mergeCell ref="J1163:J1166"/>
    <mergeCell ref="J1168:J1169"/>
    <mergeCell ref="J1172:J1175"/>
    <mergeCell ref="J1176:J1179"/>
    <mergeCell ref="J1136:J1137"/>
    <mergeCell ref="J1139:J1142"/>
    <mergeCell ref="J1145:J1147"/>
    <mergeCell ref="J1148:J1151"/>
    <mergeCell ref="J1152:J1153"/>
    <mergeCell ref="J1122:J1123"/>
    <mergeCell ref="J1124:J1125"/>
    <mergeCell ref="J1126:J1129"/>
    <mergeCell ref="J1130:J1131"/>
    <mergeCell ref="J1132:J1135"/>
    <mergeCell ref="J1243:J1244"/>
    <mergeCell ref="J1246:J1247"/>
    <mergeCell ref="J1248:J1251"/>
    <mergeCell ref="J1252:J1253"/>
    <mergeCell ref="J1258:J1259"/>
    <mergeCell ref="J1224:J1227"/>
    <mergeCell ref="J1228:J1231"/>
    <mergeCell ref="J1232:J1233"/>
    <mergeCell ref="J1237:J1238"/>
    <mergeCell ref="J1241:J1242"/>
    <mergeCell ref="J1212:J1213"/>
    <mergeCell ref="J1214:J1215"/>
    <mergeCell ref="J1216:J1219"/>
    <mergeCell ref="J1220:J1221"/>
    <mergeCell ref="J1222:J1223"/>
    <mergeCell ref="J1196:J1197"/>
    <mergeCell ref="J1199:J1202"/>
    <mergeCell ref="J1203:J1205"/>
    <mergeCell ref="J1206:J1209"/>
    <mergeCell ref="J1210:J1211"/>
    <mergeCell ref="J1309:J1310"/>
    <mergeCell ref="J1312:J1313"/>
    <mergeCell ref="J1315:J1316"/>
    <mergeCell ref="J1323:J1324"/>
    <mergeCell ref="J1325:J1326"/>
    <mergeCell ref="J1293:J1294"/>
    <mergeCell ref="J1295:J1296"/>
    <mergeCell ref="J1299:J1300"/>
    <mergeCell ref="J1304:J1305"/>
    <mergeCell ref="J1306:J1307"/>
    <mergeCell ref="J1277:J1278"/>
    <mergeCell ref="J1279:J1280"/>
    <mergeCell ref="J1281:J1283"/>
    <mergeCell ref="J1284:J1285"/>
    <mergeCell ref="J1287:J1288"/>
    <mergeCell ref="J1260:J1261"/>
    <mergeCell ref="J1264:J1266"/>
    <mergeCell ref="J1267:J1270"/>
    <mergeCell ref="J1271:J1272"/>
    <mergeCell ref="J1273:J1276"/>
    <mergeCell ref="J1383:J1384"/>
    <mergeCell ref="J1386:J1387"/>
    <mergeCell ref="J1388:J1389"/>
    <mergeCell ref="J1390:J1391"/>
    <mergeCell ref="J1393:J1394"/>
    <mergeCell ref="J1364:J1365"/>
    <mergeCell ref="J1367:J1368"/>
    <mergeCell ref="J1369:J1371"/>
    <mergeCell ref="J1374:J1375"/>
    <mergeCell ref="J1377:J1378"/>
    <mergeCell ref="J1341:J1342"/>
    <mergeCell ref="J1347:J1348"/>
    <mergeCell ref="J1350:J1351"/>
    <mergeCell ref="J1354:J1355"/>
    <mergeCell ref="J1359:J1360"/>
    <mergeCell ref="J1330:J1331"/>
    <mergeCell ref="J1332:J1333"/>
    <mergeCell ref="J1334:J1335"/>
    <mergeCell ref="J1336:J1337"/>
    <mergeCell ref="J1338:J1339"/>
    <mergeCell ref="J1439:J1440"/>
    <mergeCell ref="J1441:J1443"/>
    <mergeCell ref="J1445:J1446"/>
    <mergeCell ref="J1447:J1448"/>
    <mergeCell ref="J1449:J1450"/>
    <mergeCell ref="J1425:J1426"/>
    <mergeCell ref="J1429:J1430"/>
    <mergeCell ref="J1432:J1433"/>
    <mergeCell ref="J1435:J1436"/>
    <mergeCell ref="J1437:J1438"/>
    <mergeCell ref="J1413:J1414"/>
    <mergeCell ref="J1415:J1416"/>
    <mergeCell ref="J1417:J1418"/>
    <mergeCell ref="J1420:J1421"/>
    <mergeCell ref="J1422:J1423"/>
    <mergeCell ref="J1396:J1397"/>
    <mergeCell ref="J1398:J1399"/>
    <mergeCell ref="J1400:J1401"/>
    <mergeCell ref="J1408:J1409"/>
    <mergeCell ref="J1410:J1411"/>
    <mergeCell ref="J1494:J1495"/>
    <mergeCell ref="J1496:J1497"/>
    <mergeCell ref="J1498:J1499"/>
    <mergeCell ref="J1500:J1501"/>
    <mergeCell ref="J1502:J1504"/>
    <mergeCell ref="J1480:J1481"/>
    <mergeCell ref="J1482:J1483"/>
    <mergeCell ref="J1484:J1485"/>
    <mergeCell ref="J1489:J1490"/>
    <mergeCell ref="J1491:J1492"/>
    <mergeCell ref="J1463:J1465"/>
    <mergeCell ref="J1466:J1467"/>
    <mergeCell ref="J1471:J1472"/>
    <mergeCell ref="J1476:J1477"/>
    <mergeCell ref="J1478:J1479"/>
    <mergeCell ref="J1451:J1452"/>
    <mergeCell ref="J1454:J1455"/>
    <mergeCell ref="J1456:J1457"/>
    <mergeCell ref="J1458:J1459"/>
    <mergeCell ref="J1461:J1462"/>
    <mergeCell ref="J1556:J1557"/>
    <mergeCell ref="J1558:J1559"/>
    <mergeCell ref="J1560:J1561"/>
    <mergeCell ref="J1563:J1564"/>
    <mergeCell ref="J1565:J1566"/>
    <mergeCell ref="J1543:J1544"/>
    <mergeCell ref="J1545:J1546"/>
    <mergeCell ref="J1547:J1548"/>
    <mergeCell ref="J1549:J1550"/>
    <mergeCell ref="J1554:J1555"/>
    <mergeCell ref="J1522:J1523"/>
    <mergeCell ref="J1528:J1529"/>
    <mergeCell ref="J1530:J1531"/>
    <mergeCell ref="J1532:J1534"/>
    <mergeCell ref="J1539:J1540"/>
    <mergeCell ref="J1505:J1506"/>
    <mergeCell ref="J1507:J1508"/>
    <mergeCell ref="J1510:J1511"/>
    <mergeCell ref="J1515:J1516"/>
    <mergeCell ref="J1517:J1518"/>
    <mergeCell ref="J1621:J1622"/>
    <mergeCell ref="J1623:J1624"/>
    <mergeCell ref="J1626:J1627"/>
    <mergeCell ref="J1629:J1632"/>
    <mergeCell ref="J1641:J1643"/>
    <mergeCell ref="J1607:J1608"/>
    <mergeCell ref="J1609:J1610"/>
    <mergeCell ref="J1612:J1613"/>
    <mergeCell ref="J1616:J1618"/>
    <mergeCell ref="J1619:J1620"/>
    <mergeCell ref="J1591:J1592"/>
    <mergeCell ref="J1595:J1596"/>
    <mergeCell ref="J1598:J1599"/>
    <mergeCell ref="J1601:J1602"/>
    <mergeCell ref="J1605:J1606"/>
    <mergeCell ref="J1568:J1569"/>
    <mergeCell ref="J1571:J1572"/>
    <mergeCell ref="J1574:J1575"/>
    <mergeCell ref="J1578:J1579"/>
    <mergeCell ref="J1580:J1582"/>
    <mergeCell ref="J1689:J1690"/>
    <mergeCell ref="J1691:J1692"/>
    <mergeCell ref="J1705:J1707"/>
    <mergeCell ref="J1708:J1709"/>
    <mergeCell ref="J1733:J1734"/>
    <mergeCell ref="J1676:J1677"/>
    <mergeCell ref="J1678:J1679"/>
    <mergeCell ref="J1680:J1681"/>
    <mergeCell ref="J1685:J1686"/>
    <mergeCell ref="J1687:J1688"/>
    <mergeCell ref="J1660:J1661"/>
    <mergeCell ref="J1667:J1668"/>
    <mergeCell ref="J1669:J1670"/>
    <mergeCell ref="J1671:J1672"/>
    <mergeCell ref="J1673:J1674"/>
    <mergeCell ref="J1644:J1645"/>
    <mergeCell ref="J1646:J1647"/>
    <mergeCell ref="J1648:J1649"/>
    <mergeCell ref="J1653:J1654"/>
    <mergeCell ref="J1657:J1659"/>
    <mergeCell ref="J1798:J1799"/>
    <mergeCell ref="J1803:J1804"/>
    <mergeCell ref="J1814:J1816"/>
    <mergeCell ref="J1769:J1771"/>
    <mergeCell ref="J1772:J1774"/>
    <mergeCell ref="J1783:J1784"/>
    <mergeCell ref="J1785:J1786"/>
    <mergeCell ref="J1787:J1788"/>
    <mergeCell ref="J1751:J1754"/>
    <mergeCell ref="J1756:J1759"/>
    <mergeCell ref="J1760:J1763"/>
    <mergeCell ref="J1765:J1766"/>
    <mergeCell ref="J1767:J1768"/>
    <mergeCell ref="J1735:J1737"/>
    <mergeCell ref="J1739:J1740"/>
    <mergeCell ref="J1742:J1745"/>
    <mergeCell ref="J1746:J1747"/>
    <mergeCell ref="J1748:J1750"/>
    <mergeCell ref="L200:L201"/>
    <mergeCell ref="L202:L203"/>
    <mergeCell ref="L206:L207"/>
    <mergeCell ref="L217:L218"/>
    <mergeCell ref="L241:L242"/>
    <mergeCell ref="L170:L171"/>
    <mergeCell ref="L176:L177"/>
    <mergeCell ref="L182:L183"/>
    <mergeCell ref="L192:L193"/>
    <mergeCell ref="L198:L199"/>
    <mergeCell ref="L143:L144"/>
    <mergeCell ref="L145:L146"/>
    <mergeCell ref="L147:L148"/>
    <mergeCell ref="L150:L153"/>
    <mergeCell ref="L159:L160"/>
    <mergeCell ref="L28:L29"/>
    <mergeCell ref="L39:L40"/>
    <mergeCell ref="L55:L56"/>
    <mergeCell ref="L59:L62"/>
    <mergeCell ref="L75:L76"/>
    <mergeCell ref="L78:L80"/>
    <mergeCell ref="L81:L82"/>
    <mergeCell ref="L89:L90"/>
    <mergeCell ref="L91:L92"/>
    <mergeCell ref="L95:L96"/>
    <mergeCell ref="L97:L99"/>
    <mergeCell ref="L109:L110"/>
    <mergeCell ref="L112:L114"/>
    <mergeCell ref="L123:L125"/>
    <mergeCell ref="L128:L130"/>
    <mergeCell ref="L284:L285"/>
    <mergeCell ref="L287:L288"/>
    <mergeCell ref="L289:L290"/>
    <mergeCell ref="L293:L294"/>
    <mergeCell ref="L295:L296"/>
    <mergeCell ref="L271:L272"/>
    <mergeCell ref="L273:L274"/>
    <mergeCell ref="L275:L276"/>
    <mergeCell ref="L278:L279"/>
    <mergeCell ref="L282:L283"/>
    <mergeCell ref="L261:L262"/>
    <mergeCell ref="L263:L264"/>
    <mergeCell ref="L265:L266"/>
    <mergeCell ref="L267:L268"/>
    <mergeCell ref="L269:L270"/>
    <mergeCell ref="L246:L247"/>
    <mergeCell ref="L249:L250"/>
    <mergeCell ref="L255:L256"/>
    <mergeCell ref="L257:L258"/>
    <mergeCell ref="L259:L260"/>
    <mergeCell ref="L408:L409"/>
    <mergeCell ref="L421:L422"/>
    <mergeCell ref="L447:L448"/>
    <mergeCell ref="L450:L452"/>
    <mergeCell ref="L454:L455"/>
    <mergeCell ref="L385:L386"/>
    <mergeCell ref="L387:L388"/>
    <mergeCell ref="L389:L390"/>
    <mergeCell ref="L391:L392"/>
    <mergeCell ref="L406:L407"/>
    <mergeCell ref="L321:L322"/>
    <mergeCell ref="L324:L327"/>
    <mergeCell ref="L336:L337"/>
    <mergeCell ref="L339:L340"/>
    <mergeCell ref="L380:L381"/>
    <mergeCell ref="L297:L298"/>
    <mergeCell ref="L299:L300"/>
    <mergeCell ref="L301:L302"/>
    <mergeCell ref="L303:L304"/>
    <mergeCell ref="L312:L313"/>
    <mergeCell ref="L519:L520"/>
    <mergeCell ref="L521:L522"/>
    <mergeCell ref="L523:L526"/>
    <mergeCell ref="L532:L533"/>
    <mergeCell ref="L534:L535"/>
    <mergeCell ref="L499:L502"/>
    <mergeCell ref="L505:L506"/>
    <mergeCell ref="L507:L509"/>
    <mergeCell ref="L511:L513"/>
    <mergeCell ref="L514:L517"/>
    <mergeCell ref="L475:L476"/>
    <mergeCell ref="L477:L480"/>
    <mergeCell ref="L482:L483"/>
    <mergeCell ref="L487:L491"/>
    <mergeCell ref="L495:L496"/>
    <mergeCell ref="L457:L459"/>
    <mergeCell ref="L463:L464"/>
    <mergeCell ref="L466:L468"/>
    <mergeCell ref="L470:L471"/>
    <mergeCell ref="L473:L474"/>
    <mergeCell ref="L604:L606"/>
    <mergeCell ref="L607:L608"/>
    <mergeCell ref="L610:L612"/>
    <mergeCell ref="L620:L621"/>
    <mergeCell ref="L622:L623"/>
    <mergeCell ref="L583:L586"/>
    <mergeCell ref="L588:L589"/>
    <mergeCell ref="L591:L593"/>
    <mergeCell ref="L594:L595"/>
    <mergeCell ref="L598:L600"/>
    <mergeCell ref="L551:L552"/>
    <mergeCell ref="L562:L563"/>
    <mergeCell ref="L570:L571"/>
    <mergeCell ref="L575:L578"/>
    <mergeCell ref="L579:L582"/>
    <mergeCell ref="L537:L538"/>
    <mergeCell ref="L539:L540"/>
    <mergeCell ref="L541:L542"/>
    <mergeCell ref="L543:L544"/>
    <mergeCell ref="L549:L550"/>
    <mergeCell ref="L673:L674"/>
    <mergeCell ref="L675:L678"/>
    <mergeCell ref="L679:L682"/>
    <mergeCell ref="L685:L686"/>
    <mergeCell ref="L687:L690"/>
    <mergeCell ref="L659:L661"/>
    <mergeCell ref="L662:L663"/>
    <mergeCell ref="L666:L667"/>
    <mergeCell ref="L668:L669"/>
    <mergeCell ref="L670:L671"/>
    <mergeCell ref="L639:L641"/>
    <mergeCell ref="L642:L643"/>
    <mergeCell ref="L644:L647"/>
    <mergeCell ref="L650:L651"/>
    <mergeCell ref="L653:L654"/>
    <mergeCell ref="L624:L625"/>
    <mergeCell ref="L627:L628"/>
    <mergeCell ref="L629:L631"/>
    <mergeCell ref="L632:L635"/>
    <mergeCell ref="L636:L637"/>
    <mergeCell ref="L758:L760"/>
    <mergeCell ref="L761:L764"/>
    <mergeCell ref="L765:L766"/>
    <mergeCell ref="L767:L768"/>
    <mergeCell ref="L769:L771"/>
    <mergeCell ref="L731:L732"/>
    <mergeCell ref="L735:L737"/>
    <mergeCell ref="L740:L741"/>
    <mergeCell ref="L749:L750"/>
    <mergeCell ref="L751:L753"/>
    <mergeCell ref="L715:L717"/>
    <mergeCell ref="L720:L721"/>
    <mergeCell ref="L722:L723"/>
    <mergeCell ref="L724:L725"/>
    <mergeCell ref="L726:L729"/>
    <mergeCell ref="L692:L695"/>
    <mergeCell ref="L696:L699"/>
    <mergeCell ref="L704:L706"/>
    <mergeCell ref="L707:L710"/>
    <mergeCell ref="L712:L714"/>
    <mergeCell ref="L838:L841"/>
    <mergeCell ref="L849:L852"/>
    <mergeCell ref="L855:L857"/>
    <mergeCell ref="L864:L865"/>
    <mergeCell ref="L872:L874"/>
    <mergeCell ref="L812:L813"/>
    <mergeCell ref="L814:L817"/>
    <mergeCell ref="L818:L821"/>
    <mergeCell ref="L823:L825"/>
    <mergeCell ref="L836:L837"/>
    <mergeCell ref="L798:L799"/>
    <mergeCell ref="L802:L803"/>
    <mergeCell ref="L805:L806"/>
    <mergeCell ref="L808:L809"/>
    <mergeCell ref="L810:L811"/>
    <mergeCell ref="L778:L781"/>
    <mergeCell ref="L784:L786"/>
    <mergeCell ref="L789:L790"/>
    <mergeCell ref="L792:L793"/>
    <mergeCell ref="L795:L797"/>
    <mergeCell ref="L941:L944"/>
    <mergeCell ref="L945:L946"/>
    <mergeCell ref="L950:L951"/>
    <mergeCell ref="L959:L960"/>
    <mergeCell ref="L961:L962"/>
    <mergeCell ref="L924:L926"/>
    <mergeCell ref="L930:L933"/>
    <mergeCell ref="L935:L936"/>
    <mergeCell ref="L937:L938"/>
    <mergeCell ref="L939:L940"/>
    <mergeCell ref="L902:L904"/>
    <mergeCell ref="L907:L908"/>
    <mergeCell ref="L909:L910"/>
    <mergeCell ref="L918:L920"/>
    <mergeCell ref="L921:L922"/>
    <mergeCell ref="L876:L877"/>
    <mergeCell ref="L882:L884"/>
    <mergeCell ref="L890:L892"/>
    <mergeCell ref="L895:L898"/>
    <mergeCell ref="L899:L901"/>
    <mergeCell ref="L1026:L1027"/>
    <mergeCell ref="L1028:L1030"/>
    <mergeCell ref="L1031:L1032"/>
    <mergeCell ref="L1033:L1036"/>
    <mergeCell ref="L1037:L1038"/>
    <mergeCell ref="L1015:L1016"/>
    <mergeCell ref="L1018:L1019"/>
    <mergeCell ref="L1020:L1021"/>
    <mergeCell ref="L1022:L1023"/>
    <mergeCell ref="L1024:L1025"/>
    <mergeCell ref="L991:L992"/>
    <mergeCell ref="L993:L994"/>
    <mergeCell ref="L1003:L1004"/>
    <mergeCell ref="L1006:L1007"/>
    <mergeCell ref="L1012:L1013"/>
    <mergeCell ref="L964:L966"/>
    <mergeCell ref="L973:L975"/>
    <mergeCell ref="L981:L982"/>
    <mergeCell ref="L983:L986"/>
    <mergeCell ref="L987:L988"/>
    <mergeCell ref="L1094:L1095"/>
    <mergeCell ref="L1096:L1099"/>
    <mergeCell ref="L1101:L1102"/>
    <mergeCell ref="L1103:L1105"/>
    <mergeCell ref="L1106:L1107"/>
    <mergeCell ref="L1077:L1079"/>
    <mergeCell ref="L1082:L1084"/>
    <mergeCell ref="L1085:L1087"/>
    <mergeCell ref="L1088:L1090"/>
    <mergeCell ref="L1091:L1093"/>
    <mergeCell ref="L1058:L1059"/>
    <mergeCell ref="L1060:L1062"/>
    <mergeCell ref="L1063:L1064"/>
    <mergeCell ref="L1066:L1067"/>
    <mergeCell ref="L1069:L1071"/>
    <mergeCell ref="L1039:L1042"/>
    <mergeCell ref="L1044:L1045"/>
    <mergeCell ref="L1048:L1050"/>
    <mergeCell ref="L1051:L1054"/>
    <mergeCell ref="L1056:L1057"/>
    <mergeCell ref="L1183:L1184"/>
    <mergeCell ref="L1185:L1186"/>
    <mergeCell ref="L1187:L1190"/>
    <mergeCell ref="L1191:L1194"/>
    <mergeCell ref="L1196:L1197"/>
    <mergeCell ref="L1165:L1166"/>
    <mergeCell ref="L1168:L1169"/>
    <mergeCell ref="L1172:L1175"/>
    <mergeCell ref="L1178:L1179"/>
    <mergeCell ref="L1181:L1182"/>
    <mergeCell ref="L1124:L1125"/>
    <mergeCell ref="L1126:L1129"/>
    <mergeCell ref="L1130:L1131"/>
    <mergeCell ref="L1132:L1135"/>
    <mergeCell ref="L1158:L1159"/>
    <mergeCell ref="L1108:L1110"/>
    <mergeCell ref="L1111:L1113"/>
    <mergeCell ref="L1115:L1116"/>
    <mergeCell ref="L1119:L1121"/>
    <mergeCell ref="L1122:L1123"/>
    <mergeCell ref="L1252:L1253"/>
    <mergeCell ref="L1258:L1259"/>
    <mergeCell ref="L1260:L1261"/>
    <mergeCell ref="L1267:L1270"/>
    <mergeCell ref="L1271:L1272"/>
    <mergeCell ref="L1237:L1238"/>
    <mergeCell ref="L1241:L1242"/>
    <mergeCell ref="L1243:L1244"/>
    <mergeCell ref="L1246:L1247"/>
    <mergeCell ref="L1249:L1251"/>
    <mergeCell ref="L1216:L1219"/>
    <mergeCell ref="L1220:L1221"/>
    <mergeCell ref="L1224:L1227"/>
    <mergeCell ref="L1228:L1231"/>
    <mergeCell ref="L1232:L1233"/>
    <mergeCell ref="L1199:L1202"/>
    <mergeCell ref="L1203:L1205"/>
    <mergeCell ref="L1207:L1209"/>
    <mergeCell ref="L1212:L1213"/>
    <mergeCell ref="L1214:L1215"/>
    <mergeCell ref="L1332:L1333"/>
    <mergeCell ref="L1334:L1335"/>
    <mergeCell ref="L1336:L1337"/>
    <mergeCell ref="L1338:L1339"/>
    <mergeCell ref="L1341:L1342"/>
    <mergeCell ref="L1312:L1313"/>
    <mergeCell ref="L1315:L1316"/>
    <mergeCell ref="L1323:L1324"/>
    <mergeCell ref="L1325:L1326"/>
    <mergeCell ref="L1330:L1331"/>
    <mergeCell ref="L1293:L1294"/>
    <mergeCell ref="L1295:L1296"/>
    <mergeCell ref="L1299:L1300"/>
    <mergeCell ref="L1304:L1305"/>
    <mergeCell ref="L1306:L1307"/>
    <mergeCell ref="L1274:L1276"/>
    <mergeCell ref="L1277:L1278"/>
    <mergeCell ref="L1282:L1283"/>
    <mergeCell ref="L1284:L1285"/>
    <mergeCell ref="L1287:L1288"/>
    <mergeCell ref="L1408:L1409"/>
    <mergeCell ref="L1413:L1414"/>
    <mergeCell ref="L1415:L1416"/>
    <mergeCell ref="L1417:L1418"/>
    <mergeCell ref="L1420:L1421"/>
    <mergeCell ref="L1386:L1387"/>
    <mergeCell ref="L1388:L1389"/>
    <mergeCell ref="L1390:L1391"/>
    <mergeCell ref="L1393:L1394"/>
    <mergeCell ref="L1400:L1401"/>
    <mergeCell ref="L1367:L1368"/>
    <mergeCell ref="L1369:L1371"/>
    <mergeCell ref="L1374:L1375"/>
    <mergeCell ref="L1377:L1378"/>
    <mergeCell ref="L1383:L1384"/>
    <mergeCell ref="L1347:L1348"/>
    <mergeCell ref="L1350:L1351"/>
    <mergeCell ref="L1354:L1355"/>
    <mergeCell ref="L1359:L1360"/>
    <mergeCell ref="L1364:L1365"/>
    <mergeCell ref="L1471:L1472"/>
    <mergeCell ref="L1476:L1477"/>
    <mergeCell ref="L1478:L1479"/>
    <mergeCell ref="L1480:L1481"/>
    <mergeCell ref="L1482:L1483"/>
    <mergeCell ref="L1454:L1455"/>
    <mergeCell ref="L1458:L1459"/>
    <mergeCell ref="L1461:L1462"/>
    <mergeCell ref="L1463:L1465"/>
    <mergeCell ref="L1466:L1467"/>
    <mergeCell ref="L1437:L1438"/>
    <mergeCell ref="L1439:L1440"/>
    <mergeCell ref="L1441:L1443"/>
    <mergeCell ref="L1445:L1446"/>
    <mergeCell ref="L1451:L1452"/>
    <mergeCell ref="L1422:L1423"/>
    <mergeCell ref="L1425:L1426"/>
    <mergeCell ref="L1429:L1430"/>
    <mergeCell ref="L1432:L1433"/>
    <mergeCell ref="L1435:L1436"/>
    <mergeCell ref="L1539:L1540"/>
    <mergeCell ref="L1543:L1544"/>
    <mergeCell ref="L1545:L1546"/>
    <mergeCell ref="L1547:L1548"/>
    <mergeCell ref="L1549:L1550"/>
    <mergeCell ref="L1517:L1518"/>
    <mergeCell ref="L1522:L1523"/>
    <mergeCell ref="L1528:L1529"/>
    <mergeCell ref="L1530:L1531"/>
    <mergeCell ref="L1532:L1534"/>
    <mergeCell ref="L1498:L1499"/>
    <mergeCell ref="L1500:L1501"/>
    <mergeCell ref="L1502:L1504"/>
    <mergeCell ref="L1505:L1506"/>
    <mergeCell ref="L1507:L1508"/>
    <mergeCell ref="L1484:L1485"/>
    <mergeCell ref="L1489:L1490"/>
    <mergeCell ref="L1491:L1492"/>
    <mergeCell ref="L1494:L1495"/>
    <mergeCell ref="L1496:L1497"/>
    <mergeCell ref="L1609:L1610"/>
    <mergeCell ref="L1612:L1613"/>
    <mergeCell ref="L1616:L1618"/>
    <mergeCell ref="L1619:L1620"/>
    <mergeCell ref="L1621:L1622"/>
    <mergeCell ref="L1595:L1596"/>
    <mergeCell ref="L1598:L1599"/>
    <mergeCell ref="L1601:L1602"/>
    <mergeCell ref="L1605:L1606"/>
    <mergeCell ref="L1607:L1608"/>
    <mergeCell ref="L1565:L1566"/>
    <mergeCell ref="L1574:L1575"/>
    <mergeCell ref="L1578:L1579"/>
    <mergeCell ref="L1580:L1582"/>
    <mergeCell ref="L1591:L1592"/>
    <mergeCell ref="L1554:L1555"/>
    <mergeCell ref="L1556:L1557"/>
    <mergeCell ref="L1558:L1559"/>
    <mergeCell ref="L1560:L1561"/>
    <mergeCell ref="L1563:L1564"/>
    <mergeCell ref="L1678:L1679"/>
    <mergeCell ref="L1680:L1681"/>
    <mergeCell ref="L1685:L1686"/>
    <mergeCell ref="L1687:L1688"/>
    <mergeCell ref="L1689:L1690"/>
    <mergeCell ref="L1667:L1668"/>
    <mergeCell ref="L1669:L1670"/>
    <mergeCell ref="L1671:L1672"/>
    <mergeCell ref="L1673:L1674"/>
    <mergeCell ref="L1676:L1677"/>
    <mergeCell ref="L1646:L1647"/>
    <mergeCell ref="L1648:L1649"/>
    <mergeCell ref="L1653:L1654"/>
    <mergeCell ref="L1657:L1659"/>
    <mergeCell ref="L1660:L1661"/>
    <mergeCell ref="L1623:L1624"/>
    <mergeCell ref="L1626:L1627"/>
    <mergeCell ref="L1629:L1632"/>
    <mergeCell ref="L1641:L1643"/>
    <mergeCell ref="L1644:L1645"/>
    <mergeCell ref="L1814:L1816"/>
    <mergeCell ref="L1772:L1774"/>
    <mergeCell ref="L1783:L1784"/>
    <mergeCell ref="L1785:L1786"/>
    <mergeCell ref="L1787:L1788"/>
    <mergeCell ref="L1803:L1804"/>
    <mergeCell ref="L1756:L1759"/>
    <mergeCell ref="L1760:L1763"/>
    <mergeCell ref="L1765:L1766"/>
    <mergeCell ref="L1767:L1768"/>
    <mergeCell ref="L1769:L1771"/>
    <mergeCell ref="L1739:L1740"/>
    <mergeCell ref="L1742:L1745"/>
    <mergeCell ref="L1746:L1747"/>
    <mergeCell ref="L1748:L1750"/>
    <mergeCell ref="L1751:L1754"/>
    <mergeCell ref="L1691:L1692"/>
    <mergeCell ref="L1705:L1707"/>
    <mergeCell ref="L1708:L1709"/>
    <mergeCell ref="L1733:L1734"/>
    <mergeCell ref="L1735:L173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0"/>
  <sheetViews>
    <sheetView topLeftCell="D1" workbookViewId="0">
      <selection activeCell="J15" sqref="J15"/>
    </sheetView>
  </sheetViews>
  <sheetFormatPr defaultRowHeight="15" x14ac:dyDescent="0.25"/>
  <cols>
    <col min="1" max="1" width="9.42578125" customWidth="1"/>
    <col min="2" max="2" width="39.140625" customWidth="1"/>
    <col min="3" max="3" width="66.28515625" customWidth="1"/>
    <col min="4" max="4" width="12.42578125" customWidth="1"/>
    <col min="5" max="5" width="17.85546875" customWidth="1"/>
    <col min="6" max="6" width="11.28515625" customWidth="1"/>
    <col min="7" max="7" width="13.85546875" customWidth="1"/>
    <col min="8" max="8" width="4.28515625" customWidth="1"/>
    <col min="9" max="9" width="9.140625" customWidth="1"/>
    <col min="10" max="10" width="42.28515625" customWidth="1"/>
    <col min="11" max="11" width="8.7109375" customWidth="1"/>
    <col min="12" max="12" width="31.140625" customWidth="1"/>
    <col min="13" max="13" width="12.42578125" style="18" customWidth="1"/>
    <col min="14" max="14" width="12.5703125" style="18" customWidth="1"/>
    <col min="15" max="15" width="9.140625" style="18" customWidth="1"/>
    <col min="16" max="16" width="43.85546875" customWidth="1"/>
    <col min="17" max="17" width="25.5703125" customWidth="1"/>
  </cols>
  <sheetData>
    <row r="1" spans="1:16" s="11" customFormat="1" ht="39" customHeight="1" x14ac:dyDescent="0.25">
      <c r="A1" s="10" t="s">
        <v>3</v>
      </c>
      <c r="B1" s="10" t="s">
        <v>0</v>
      </c>
      <c r="C1" s="10" t="s">
        <v>1</v>
      </c>
      <c r="D1" s="10" t="s">
        <v>2</v>
      </c>
      <c r="E1" s="10" t="s">
        <v>4</v>
      </c>
      <c r="F1" s="10" t="s">
        <v>5</v>
      </c>
      <c r="G1" s="10" t="s">
        <v>6</v>
      </c>
      <c r="H1" s="10" t="s">
        <v>7</v>
      </c>
      <c r="I1" s="10" t="s">
        <v>8</v>
      </c>
      <c r="J1" s="5" t="s">
        <v>4136</v>
      </c>
      <c r="K1" s="4" t="s">
        <v>4137</v>
      </c>
      <c r="L1" s="5" t="s">
        <v>4138</v>
      </c>
      <c r="M1" s="13" t="s">
        <v>4137</v>
      </c>
      <c r="N1" s="13" t="s">
        <v>4139</v>
      </c>
      <c r="O1" s="13" t="s">
        <v>4140</v>
      </c>
      <c r="P1" s="10" t="s">
        <v>9</v>
      </c>
    </row>
    <row r="2" spans="1:16" x14ac:dyDescent="0.25">
      <c r="A2" s="1" t="s">
        <v>160</v>
      </c>
      <c r="B2" s="1" t="s">
        <v>205</v>
      </c>
      <c r="C2" s="1" t="s">
        <v>206</v>
      </c>
      <c r="D2" s="1" t="s">
        <v>207</v>
      </c>
      <c r="E2" s="1" t="s">
        <v>28</v>
      </c>
      <c r="F2" s="1" t="s">
        <v>16</v>
      </c>
      <c r="G2" s="1" t="s">
        <v>21</v>
      </c>
      <c r="H2" s="2">
        <v>0.75</v>
      </c>
      <c r="I2" s="8">
        <v>3</v>
      </c>
      <c r="J2" s="1" t="s">
        <v>4752</v>
      </c>
      <c r="K2" s="1">
        <v>84.91</v>
      </c>
      <c r="L2" s="1"/>
      <c r="M2" s="2"/>
      <c r="N2" s="2">
        <f>K2+M2</f>
        <v>84.91</v>
      </c>
      <c r="O2" s="2">
        <f>N2/12</f>
        <v>7.0758333333333328</v>
      </c>
      <c r="P2" s="1" t="s">
        <v>90</v>
      </c>
    </row>
    <row r="3" spans="1:16" x14ac:dyDescent="0.25">
      <c r="A3" s="1" t="s">
        <v>160</v>
      </c>
      <c r="B3" s="1" t="s">
        <v>208</v>
      </c>
      <c r="C3" s="1" t="s">
        <v>209</v>
      </c>
      <c r="D3" s="1" t="s">
        <v>210</v>
      </c>
      <c r="E3" s="1" t="s">
        <v>28</v>
      </c>
      <c r="F3" s="1" t="s">
        <v>16</v>
      </c>
      <c r="G3" s="1" t="s">
        <v>21</v>
      </c>
      <c r="H3" s="2">
        <v>0.75</v>
      </c>
      <c r="I3" s="8">
        <v>3</v>
      </c>
      <c r="J3" s="1" t="s">
        <v>4752</v>
      </c>
      <c r="K3" s="1">
        <v>84.91</v>
      </c>
      <c r="L3" s="1"/>
      <c r="M3" s="2"/>
      <c r="N3" s="2">
        <f t="shared" ref="N3:N7" si="0">K3+M3</f>
        <v>84.91</v>
      </c>
      <c r="O3" s="2">
        <f t="shared" ref="O3:O66" si="1">N3/12</f>
        <v>7.0758333333333328</v>
      </c>
      <c r="P3" s="1" t="s">
        <v>90</v>
      </c>
    </row>
    <row r="4" spans="1:16" x14ac:dyDescent="0.25">
      <c r="A4" s="1" t="s">
        <v>160</v>
      </c>
      <c r="B4" s="1" t="s">
        <v>211</v>
      </c>
      <c r="C4" s="1" t="s">
        <v>212</v>
      </c>
      <c r="D4" s="1" t="s">
        <v>213</v>
      </c>
      <c r="E4" s="1" t="s">
        <v>28</v>
      </c>
      <c r="F4" s="1" t="s">
        <v>16</v>
      </c>
      <c r="G4" s="1" t="s">
        <v>21</v>
      </c>
      <c r="H4" s="2">
        <v>0.75</v>
      </c>
      <c r="I4" s="8">
        <v>3</v>
      </c>
      <c r="J4" s="1" t="s">
        <v>4752</v>
      </c>
      <c r="K4" s="1">
        <v>84.91</v>
      </c>
      <c r="L4" s="1"/>
      <c r="M4" s="2"/>
      <c r="N4" s="2">
        <f t="shared" si="0"/>
        <v>84.91</v>
      </c>
      <c r="O4" s="2">
        <f t="shared" si="1"/>
        <v>7.0758333333333328</v>
      </c>
      <c r="P4" s="1" t="s">
        <v>90</v>
      </c>
    </row>
    <row r="5" spans="1:16" x14ac:dyDescent="0.25">
      <c r="A5" s="1" t="s">
        <v>160</v>
      </c>
      <c r="B5" s="1" t="s">
        <v>214</v>
      </c>
      <c r="C5" s="1" t="s">
        <v>215</v>
      </c>
      <c r="D5" s="1" t="s">
        <v>216</v>
      </c>
      <c r="E5" s="1" t="s">
        <v>28</v>
      </c>
      <c r="F5" s="1" t="s">
        <v>16</v>
      </c>
      <c r="G5" s="1" t="s">
        <v>21</v>
      </c>
      <c r="H5" s="2">
        <v>0.75</v>
      </c>
      <c r="I5" s="8">
        <v>3</v>
      </c>
      <c r="J5" s="1" t="s">
        <v>4752</v>
      </c>
      <c r="K5" s="1">
        <v>84.91</v>
      </c>
      <c r="L5" s="1"/>
      <c r="M5" s="2"/>
      <c r="N5" s="2">
        <f t="shared" si="0"/>
        <v>84.91</v>
      </c>
      <c r="O5" s="2">
        <f t="shared" si="1"/>
        <v>7.0758333333333328</v>
      </c>
      <c r="P5" s="1" t="s">
        <v>90</v>
      </c>
    </row>
    <row r="6" spans="1:16" ht="30" x14ac:dyDescent="0.25">
      <c r="A6" s="1" t="s">
        <v>160</v>
      </c>
      <c r="B6" s="1" t="s">
        <v>217</v>
      </c>
      <c r="C6" s="1" t="s">
        <v>218</v>
      </c>
      <c r="D6" s="1" t="s">
        <v>219</v>
      </c>
      <c r="E6" s="1" t="s">
        <v>28</v>
      </c>
      <c r="F6" s="1" t="s">
        <v>16</v>
      </c>
      <c r="G6" s="1" t="s">
        <v>21</v>
      </c>
      <c r="H6" s="2">
        <v>0.75</v>
      </c>
      <c r="I6" s="8">
        <v>3</v>
      </c>
      <c r="J6" s="1" t="s">
        <v>4752</v>
      </c>
      <c r="K6" s="1">
        <v>84.91</v>
      </c>
      <c r="L6" s="6" t="s">
        <v>4208</v>
      </c>
      <c r="M6" s="2">
        <v>10.548</v>
      </c>
      <c r="N6" s="2">
        <f t="shared" si="0"/>
        <v>95.457999999999998</v>
      </c>
      <c r="O6" s="2">
        <f t="shared" si="1"/>
        <v>7.9548333333333332</v>
      </c>
      <c r="P6" s="1" t="s">
        <v>90</v>
      </c>
    </row>
    <row r="7" spans="1:16" x14ac:dyDescent="0.25">
      <c r="A7" s="1" t="s">
        <v>160</v>
      </c>
      <c r="B7" s="1" t="s">
        <v>220</v>
      </c>
      <c r="C7" s="1" t="s">
        <v>221</v>
      </c>
      <c r="D7" s="1" t="s">
        <v>222</v>
      </c>
      <c r="E7" s="1" t="s">
        <v>28</v>
      </c>
      <c r="F7" s="1" t="s">
        <v>16</v>
      </c>
      <c r="G7" s="1" t="s">
        <v>21</v>
      </c>
      <c r="H7" s="2">
        <v>0.75</v>
      </c>
      <c r="I7" s="8">
        <v>3</v>
      </c>
      <c r="J7" s="1" t="s">
        <v>4752</v>
      </c>
      <c r="K7" s="1">
        <v>84.91</v>
      </c>
      <c r="L7" s="1"/>
      <c r="M7" s="2"/>
      <c r="N7" s="2">
        <f t="shared" si="0"/>
        <v>84.91</v>
      </c>
      <c r="O7" s="2">
        <f t="shared" si="1"/>
        <v>7.0758333333333328</v>
      </c>
      <c r="P7" s="1" t="s">
        <v>90</v>
      </c>
    </row>
    <row r="8" spans="1:16" x14ac:dyDescent="0.25">
      <c r="A8" s="1" t="s">
        <v>160</v>
      </c>
      <c r="B8" s="1" t="s">
        <v>223</v>
      </c>
      <c r="C8" s="1" t="s">
        <v>224</v>
      </c>
      <c r="D8" s="1" t="s">
        <v>225</v>
      </c>
      <c r="E8" s="1" t="s">
        <v>28</v>
      </c>
      <c r="F8" s="1" t="s">
        <v>16</v>
      </c>
      <c r="G8" s="1" t="s">
        <v>21</v>
      </c>
      <c r="H8" s="2">
        <v>0.75</v>
      </c>
      <c r="I8" s="8">
        <v>3</v>
      </c>
      <c r="J8" s="1" t="s">
        <v>4752</v>
      </c>
      <c r="K8" s="1">
        <v>84.91</v>
      </c>
      <c r="L8" s="1"/>
      <c r="M8" s="2"/>
      <c r="N8" s="2">
        <f t="shared" ref="N8:N20" si="2">K8+M8</f>
        <v>84.91</v>
      </c>
      <c r="O8" s="2">
        <f t="shared" si="1"/>
        <v>7.0758333333333328</v>
      </c>
      <c r="P8" s="1" t="s">
        <v>90</v>
      </c>
    </row>
    <row r="9" spans="1:16" ht="45" x14ac:dyDescent="0.25">
      <c r="A9" s="1" t="s">
        <v>160</v>
      </c>
      <c r="B9" s="1" t="s">
        <v>226</v>
      </c>
      <c r="C9" s="1" t="s">
        <v>227</v>
      </c>
      <c r="D9" s="1" t="s">
        <v>228</v>
      </c>
      <c r="E9" s="1" t="s">
        <v>28</v>
      </c>
      <c r="F9" s="1" t="s">
        <v>16</v>
      </c>
      <c r="G9" s="1" t="s">
        <v>21</v>
      </c>
      <c r="H9" s="2">
        <v>0.75</v>
      </c>
      <c r="I9" s="8">
        <v>3</v>
      </c>
      <c r="J9" s="1" t="s">
        <v>4752</v>
      </c>
      <c r="K9" s="1">
        <v>84.91</v>
      </c>
      <c r="L9" s="6" t="s">
        <v>4209</v>
      </c>
      <c r="M9" s="2">
        <v>34.128</v>
      </c>
      <c r="N9" s="2">
        <f t="shared" si="2"/>
        <v>119.038</v>
      </c>
      <c r="O9" s="2">
        <f t="shared" si="1"/>
        <v>9.9198333333333331</v>
      </c>
      <c r="P9" s="1" t="s">
        <v>90</v>
      </c>
    </row>
    <row r="10" spans="1:16" x14ac:dyDescent="0.25">
      <c r="A10" s="1" t="s">
        <v>160</v>
      </c>
      <c r="B10" s="1" t="s">
        <v>229</v>
      </c>
      <c r="C10" s="1" t="s">
        <v>230</v>
      </c>
      <c r="D10" s="1" t="s">
        <v>231</v>
      </c>
      <c r="E10" s="1" t="s">
        <v>28</v>
      </c>
      <c r="F10" s="1" t="s">
        <v>16</v>
      </c>
      <c r="G10" s="1" t="s">
        <v>21</v>
      </c>
      <c r="H10" s="2">
        <v>0.75</v>
      </c>
      <c r="I10" s="8">
        <v>3</v>
      </c>
      <c r="J10" s="1" t="s">
        <v>4752</v>
      </c>
      <c r="K10" s="1">
        <v>84.91</v>
      </c>
      <c r="L10" s="1"/>
      <c r="M10" s="2"/>
      <c r="N10" s="2">
        <f t="shared" si="2"/>
        <v>84.91</v>
      </c>
      <c r="O10" s="2">
        <f t="shared" si="1"/>
        <v>7.0758333333333328</v>
      </c>
      <c r="P10" s="1" t="s">
        <v>90</v>
      </c>
    </row>
    <row r="11" spans="1:16" x14ac:dyDescent="0.25">
      <c r="A11" s="1" t="s">
        <v>160</v>
      </c>
      <c r="B11" s="1" t="s">
        <v>232</v>
      </c>
      <c r="C11" s="1" t="s">
        <v>233</v>
      </c>
      <c r="D11" s="1" t="s">
        <v>234</v>
      </c>
      <c r="E11" s="1" t="s">
        <v>28</v>
      </c>
      <c r="F11" s="1" t="s">
        <v>16</v>
      </c>
      <c r="G11" s="1" t="s">
        <v>21</v>
      </c>
      <c r="H11" s="2">
        <v>0.75</v>
      </c>
      <c r="I11" s="8">
        <v>3</v>
      </c>
      <c r="J11" s="1" t="s">
        <v>4752</v>
      </c>
      <c r="K11" s="1">
        <v>84.91</v>
      </c>
      <c r="L11" s="1"/>
      <c r="M11" s="2"/>
      <c r="N11" s="2">
        <f t="shared" si="2"/>
        <v>84.91</v>
      </c>
      <c r="O11" s="2">
        <f t="shared" si="1"/>
        <v>7.0758333333333328</v>
      </c>
      <c r="P11" s="1" t="s">
        <v>235</v>
      </c>
    </row>
    <row r="12" spans="1:16" x14ac:dyDescent="0.25">
      <c r="A12" s="1" t="s">
        <v>160</v>
      </c>
      <c r="B12" s="1" t="s">
        <v>242</v>
      </c>
      <c r="C12" s="1" t="s">
        <v>243</v>
      </c>
      <c r="D12" s="1" t="s">
        <v>244</v>
      </c>
      <c r="E12" s="1" t="s">
        <v>127</v>
      </c>
      <c r="F12" s="1" t="s">
        <v>16</v>
      </c>
      <c r="G12" s="1" t="s">
        <v>21</v>
      </c>
      <c r="H12" s="2">
        <v>0.75</v>
      </c>
      <c r="I12" s="8">
        <v>5</v>
      </c>
      <c r="J12" s="1"/>
      <c r="K12" s="1"/>
      <c r="L12" s="1" t="s">
        <v>4325</v>
      </c>
      <c r="M12" s="2">
        <v>44.844000000000001</v>
      </c>
      <c r="N12" s="2">
        <f>K12+M12</f>
        <v>44.844000000000001</v>
      </c>
      <c r="O12" s="2">
        <f t="shared" si="1"/>
        <v>3.7370000000000001</v>
      </c>
      <c r="P12" s="1" t="s">
        <v>78</v>
      </c>
    </row>
    <row r="13" spans="1:16" x14ac:dyDescent="0.25">
      <c r="A13" s="1" t="s">
        <v>160</v>
      </c>
      <c r="B13" s="1" t="s">
        <v>260</v>
      </c>
      <c r="C13" s="1" t="s">
        <v>261</v>
      </c>
      <c r="D13" s="1" t="s">
        <v>262</v>
      </c>
      <c r="E13" s="1" t="s">
        <v>127</v>
      </c>
      <c r="F13" s="1" t="s">
        <v>16</v>
      </c>
      <c r="G13" s="1" t="s">
        <v>21</v>
      </c>
      <c r="H13" s="2">
        <v>0.75</v>
      </c>
      <c r="I13" s="8">
        <v>2</v>
      </c>
      <c r="J13" s="1"/>
      <c r="K13" s="1"/>
      <c r="L13" s="1" t="s">
        <v>4326</v>
      </c>
      <c r="M13" s="2">
        <v>28.116</v>
      </c>
      <c r="N13" s="2">
        <f t="shared" si="2"/>
        <v>28.116</v>
      </c>
      <c r="O13" s="2">
        <f t="shared" si="1"/>
        <v>2.343</v>
      </c>
      <c r="P13" s="1" t="s">
        <v>22</v>
      </c>
    </row>
    <row r="14" spans="1:16" x14ac:dyDescent="0.25">
      <c r="A14" s="1" t="s">
        <v>160</v>
      </c>
      <c r="B14" s="1" t="s">
        <v>281</v>
      </c>
      <c r="C14" s="1" t="s">
        <v>282</v>
      </c>
      <c r="D14" s="1" t="s">
        <v>283</v>
      </c>
      <c r="E14" s="1" t="s">
        <v>15</v>
      </c>
      <c r="F14" s="1" t="s">
        <v>16</v>
      </c>
      <c r="G14" s="1" t="s">
        <v>21</v>
      </c>
      <c r="H14" s="2">
        <v>0.75</v>
      </c>
      <c r="I14" s="8">
        <v>2</v>
      </c>
      <c r="J14" s="1"/>
      <c r="K14" s="1"/>
      <c r="L14" s="1" t="s">
        <v>4425</v>
      </c>
      <c r="M14" s="2">
        <v>9</v>
      </c>
      <c r="N14" s="2">
        <f t="shared" si="2"/>
        <v>9</v>
      </c>
      <c r="O14" s="2">
        <f t="shared" si="1"/>
        <v>0.75</v>
      </c>
      <c r="P14" s="1" t="s">
        <v>22</v>
      </c>
    </row>
    <row r="15" spans="1:16" ht="30" x14ac:dyDescent="0.25">
      <c r="A15" s="1" t="s">
        <v>160</v>
      </c>
      <c r="B15" s="1" t="s">
        <v>341</v>
      </c>
      <c r="C15" s="1" t="s">
        <v>342</v>
      </c>
      <c r="D15" s="1" t="s">
        <v>343</v>
      </c>
      <c r="E15" s="1" t="s">
        <v>167</v>
      </c>
      <c r="F15" s="1" t="s">
        <v>16</v>
      </c>
      <c r="G15" s="1" t="s">
        <v>21</v>
      </c>
      <c r="H15" s="2">
        <v>0.75</v>
      </c>
      <c r="I15" s="8">
        <v>3</v>
      </c>
      <c r="J15" s="1" t="s">
        <v>4434</v>
      </c>
      <c r="K15" s="1">
        <v>788.24</v>
      </c>
      <c r="L15" s="6" t="s">
        <v>4216</v>
      </c>
      <c r="M15" s="2">
        <v>53.735999999999997</v>
      </c>
      <c r="N15" s="2">
        <f t="shared" si="2"/>
        <v>841.976</v>
      </c>
      <c r="O15" s="2">
        <f t="shared" si="1"/>
        <v>70.164666666666662</v>
      </c>
      <c r="P15" s="1" t="s">
        <v>48</v>
      </c>
    </row>
    <row r="16" spans="1:16" x14ac:dyDescent="0.25">
      <c r="A16" s="1" t="s">
        <v>160</v>
      </c>
      <c r="B16" s="1" t="s">
        <v>353</v>
      </c>
      <c r="C16" s="1" t="s">
        <v>354</v>
      </c>
      <c r="D16" s="1" t="s">
        <v>355</v>
      </c>
      <c r="E16" s="1" t="s">
        <v>167</v>
      </c>
      <c r="F16" s="1" t="s">
        <v>16</v>
      </c>
      <c r="G16" s="1" t="s">
        <v>21</v>
      </c>
      <c r="H16" s="2">
        <v>0.75</v>
      </c>
      <c r="I16" s="8">
        <v>3</v>
      </c>
      <c r="J16" s="1" t="s">
        <v>4434</v>
      </c>
      <c r="K16" s="1">
        <v>778.8</v>
      </c>
      <c r="L16" s="1"/>
      <c r="M16" s="2"/>
      <c r="N16" s="2">
        <f t="shared" si="2"/>
        <v>778.8</v>
      </c>
      <c r="O16" s="2">
        <f t="shared" si="1"/>
        <v>64.899999999999991</v>
      </c>
      <c r="P16" s="1" t="s">
        <v>48</v>
      </c>
    </row>
    <row r="17" spans="1:16" x14ac:dyDescent="0.25">
      <c r="A17" s="1" t="s">
        <v>160</v>
      </c>
      <c r="B17" s="1" t="s">
        <v>368</v>
      </c>
      <c r="C17" s="1" t="s">
        <v>369</v>
      </c>
      <c r="D17" s="1" t="s">
        <v>370</v>
      </c>
      <c r="E17" s="1" t="s">
        <v>15</v>
      </c>
      <c r="F17" s="1" t="s">
        <v>16</v>
      </c>
      <c r="G17" s="1" t="s">
        <v>21</v>
      </c>
      <c r="H17" s="2">
        <v>0.75</v>
      </c>
      <c r="I17" s="8">
        <v>3</v>
      </c>
      <c r="J17" s="1"/>
      <c r="K17" s="1"/>
      <c r="L17" s="1" t="s">
        <v>4439</v>
      </c>
      <c r="M17" s="2"/>
      <c r="N17" s="19">
        <f t="shared" si="2"/>
        <v>0</v>
      </c>
      <c r="O17" s="19">
        <f t="shared" si="1"/>
        <v>0</v>
      </c>
      <c r="P17" s="1" t="s">
        <v>77</v>
      </c>
    </row>
    <row r="18" spans="1:16" x14ac:dyDescent="0.25">
      <c r="A18" s="1" t="s">
        <v>160</v>
      </c>
      <c r="B18" s="1" t="s">
        <v>371</v>
      </c>
      <c r="C18" s="1" t="s">
        <v>372</v>
      </c>
      <c r="D18" s="1" t="s">
        <v>373</v>
      </c>
      <c r="E18" s="1" t="s">
        <v>15</v>
      </c>
      <c r="F18" s="1" t="s">
        <v>16</v>
      </c>
      <c r="G18" s="1" t="s">
        <v>21</v>
      </c>
      <c r="H18" s="2">
        <v>0.75</v>
      </c>
      <c r="I18" s="8">
        <v>5</v>
      </c>
      <c r="J18" s="1"/>
      <c r="K18" s="1"/>
      <c r="L18" s="1" t="s">
        <v>4440</v>
      </c>
      <c r="M18" s="2">
        <v>25.931999999999999</v>
      </c>
      <c r="N18" s="2">
        <f t="shared" si="2"/>
        <v>25.931999999999999</v>
      </c>
      <c r="O18" s="2">
        <f t="shared" si="1"/>
        <v>2.161</v>
      </c>
      <c r="P18" s="1" t="s">
        <v>78</v>
      </c>
    </row>
    <row r="19" spans="1:16" x14ac:dyDescent="0.25">
      <c r="A19" s="1" t="s">
        <v>160</v>
      </c>
      <c r="B19" s="1" t="s">
        <v>374</v>
      </c>
      <c r="C19" s="1" t="s">
        <v>375</v>
      </c>
      <c r="D19" s="1" t="s">
        <v>376</v>
      </c>
      <c r="E19" s="1" t="s">
        <v>15</v>
      </c>
      <c r="F19" s="1" t="s">
        <v>16</v>
      </c>
      <c r="G19" s="1" t="s">
        <v>21</v>
      </c>
      <c r="H19" s="2">
        <v>0.75</v>
      </c>
      <c r="I19" s="8">
        <v>1</v>
      </c>
      <c r="J19" s="1"/>
      <c r="K19" s="1"/>
      <c r="L19" s="1" t="s">
        <v>4441</v>
      </c>
      <c r="M19" s="2"/>
      <c r="N19" s="19">
        <f t="shared" si="2"/>
        <v>0</v>
      </c>
      <c r="O19" s="19">
        <f t="shared" si="1"/>
        <v>0</v>
      </c>
      <c r="P19" s="1" t="s">
        <v>377</v>
      </c>
    </row>
    <row r="20" spans="1:16" x14ac:dyDescent="0.25">
      <c r="A20" s="1" t="s">
        <v>160</v>
      </c>
      <c r="B20" s="1" t="s">
        <v>378</v>
      </c>
      <c r="C20" s="1" t="s">
        <v>379</v>
      </c>
      <c r="D20" s="1" t="s">
        <v>380</v>
      </c>
      <c r="E20" s="1" t="s">
        <v>15</v>
      </c>
      <c r="F20" s="1" t="s">
        <v>16</v>
      </c>
      <c r="G20" s="1" t="s">
        <v>21</v>
      </c>
      <c r="H20" s="2">
        <v>0.75</v>
      </c>
      <c r="I20" s="8">
        <v>2</v>
      </c>
      <c r="J20" s="9"/>
      <c r="K20" s="1"/>
      <c r="L20" s="1" t="s">
        <v>4442</v>
      </c>
      <c r="M20" s="2">
        <v>16.5</v>
      </c>
      <c r="N20" s="2">
        <f t="shared" si="2"/>
        <v>16.5</v>
      </c>
      <c r="O20" s="2">
        <f t="shared" si="1"/>
        <v>1.375</v>
      </c>
      <c r="P20" s="1" t="s">
        <v>32</v>
      </c>
    </row>
    <row r="21" spans="1:16" x14ac:dyDescent="0.25">
      <c r="A21" s="1" t="s">
        <v>160</v>
      </c>
      <c r="B21" s="1" t="s">
        <v>388</v>
      </c>
      <c r="C21" s="1" t="s">
        <v>382</v>
      </c>
      <c r="D21" s="1" t="s">
        <v>389</v>
      </c>
      <c r="E21" s="1" t="s">
        <v>20</v>
      </c>
      <c r="F21" s="1" t="s">
        <v>16</v>
      </c>
      <c r="G21" s="1" t="s">
        <v>21</v>
      </c>
      <c r="H21" s="2">
        <v>0.75</v>
      </c>
      <c r="I21" s="8">
        <v>2</v>
      </c>
      <c r="J21" s="1"/>
      <c r="K21" s="1"/>
      <c r="L21" s="1" t="s">
        <v>4446</v>
      </c>
      <c r="M21" s="2">
        <v>1.5</v>
      </c>
      <c r="N21" s="2">
        <f t="shared" ref="N21:N44" si="3">K21+M21</f>
        <v>1.5</v>
      </c>
      <c r="O21" s="2">
        <f t="shared" si="1"/>
        <v>0.125</v>
      </c>
      <c r="P21" s="1" t="s">
        <v>22</v>
      </c>
    </row>
    <row r="22" spans="1:16" x14ac:dyDescent="0.25">
      <c r="A22" s="1" t="s">
        <v>160</v>
      </c>
      <c r="B22" s="1" t="s">
        <v>390</v>
      </c>
      <c r="C22" s="1" t="s">
        <v>391</v>
      </c>
      <c r="D22" s="1" t="s">
        <v>392</v>
      </c>
      <c r="E22" s="1" t="s">
        <v>15</v>
      </c>
      <c r="F22" s="1" t="s">
        <v>16</v>
      </c>
      <c r="G22" s="1" t="s">
        <v>21</v>
      </c>
      <c r="H22" s="2">
        <v>0.75</v>
      </c>
      <c r="I22" s="8">
        <v>1</v>
      </c>
      <c r="J22" s="1"/>
      <c r="K22" s="1"/>
      <c r="L22" s="1" t="s">
        <v>4447</v>
      </c>
      <c r="M22" s="2">
        <v>25.2</v>
      </c>
      <c r="N22" s="2">
        <f t="shared" si="3"/>
        <v>25.2</v>
      </c>
      <c r="O22" s="2">
        <f t="shared" si="1"/>
        <v>2.1</v>
      </c>
      <c r="P22" s="1" t="s">
        <v>12</v>
      </c>
    </row>
    <row r="23" spans="1:16" x14ac:dyDescent="0.25">
      <c r="A23" s="1" t="s">
        <v>160</v>
      </c>
      <c r="B23" s="1" t="s">
        <v>420</v>
      </c>
      <c r="C23" s="1" t="s">
        <v>421</v>
      </c>
      <c r="D23" s="1" t="s">
        <v>422</v>
      </c>
      <c r="E23" s="1" t="s">
        <v>15</v>
      </c>
      <c r="F23" s="1" t="s">
        <v>16</v>
      </c>
      <c r="G23" s="1" t="s">
        <v>21</v>
      </c>
      <c r="H23" s="2">
        <v>0.75</v>
      </c>
      <c r="I23" s="8">
        <v>2</v>
      </c>
      <c r="J23" s="1"/>
      <c r="K23" s="1"/>
      <c r="L23" s="1" t="s">
        <v>4333</v>
      </c>
      <c r="M23" s="2">
        <v>25.5</v>
      </c>
      <c r="N23" s="2">
        <f t="shared" si="3"/>
        <v>25.5</v>
      </c>
      <c r="O23" s="2">
        <f t="shared" si="1"/>
        <v>2.125</v>
      </c>
      <c r="P23" s="1" t="s">
        <v>22</v>
      </c>
    </row>
    <row r="24" spans="1:16" x14ac:dyDescent="0.25">
      <c r="A24" s="1" t="s">
        <v>160</v>
      </c>
      <c r="B24" s="1" t="s">
        <v>430</v>
      </c>
      <c r="C24" s="1" t="s">
        <v>431</v>
      </c>
      <c r="D24" s="1" t="s">
        <v>432</v>
      </c>
      <c r="E24" s="1" t="s">
        <v>15</v>
      </c>
      <c r="F24" s="1" t="s">
        <v>16</v>
      </c>
      <c r="G24" s="1" t="s">
        <v>21</v>
      </c>
      <c r="H24" s="2">
        <v>0.75</v>
      </c>
      <c r="I24" s="8">
        <v>1</v>
      </c>
      <c r="J24" s="1"/>
      <c r="K24" s="1"/>
      <c r="L24" s="1" t="s">
        <v>4451</v>
      </c>
      <c r="M24" s="2">
        <v>0</v>
      </c>
      <c r="N24" s="19">
        <f t="shared" si="3"/>
        <v>0</v>
      </c>
      <c r="O24" s="19">
        <f t="shared" si="1"/>
        <v>0</v>
      </c>
      <c r="P24" s="1" t="s">
        <v>12</v>
      </c>
    </row>
    <row r="25" spans="1:16" x14ac:dyDescent="0.25">
      <c r="A25" s="1" t="s">
        <v>160</v>
      </c>
      <c r="B25" s="1" t="s">
        <v>433</v>
      </c>
      <c r="C25" s="1" t="s">
        <v>434</v>
      </c>
      <c r="D25" s="1" t="s">
        <v>435</v>
      </c>
      <c r="E25" s="1" t="s">
        <v>15</v>
      </c>
      <c r="F25" s="1" t="s">
        <v>16</v>
      </c>
      <c r="G25" s="1" t="s">
        <v>21</v>
      </c>
      <c r="H25" s="2">
        <v>0.75</v>
      </c>
      <c r="I25" s="8">
        <v>3</v>
      </c>
      <c r="J25" s="1"/>
      <c r="K25" s="1"/>
      <c r="L25" s="1" t="s">
        <v>4452</v>
      </c>
      <c r="M25" s="2">
        <v>19.5</v>
      </c>
      <c r="N25" s="2">
        <f t="shared" si="3"/>
        <v>19.5</v>
      </c>
      <c r="O25" s="2">
        <f t="shared" si="1"/>
        <v>1.625</v>
      </c>
      <c r="P25" s="1" t="s">
        <v>77</v>
      </c>
    </row>
    <row r="26" spans="1:16" x14ac:dyDescent="0.25">
      <c r="A26" s="1" t="s">
        <v>160</v>
      </c>
      <c r="B26" s="1" t="s">
        <v>439</v>
      </c>
      <c r="C26" s="1" t="s">
        <v>440</v>
      </c>
      <c r="D26" s="1" t="s">
        <v>441</v>
      </c>
      <c r="E26" s="1" t="s">
        <v>15</v>
      </c>
      <c r="F26" s="1" t="s">
        <v>16</v>
      </c>
      <c r="G26" s="1" t="s">
        <v>21</v>
      </c>
      <c r="H26" s="2">
        <v>0.75</v>
      </c>
      <c r="I26" s="8">
        <v>1</v>
      </c>
      <c r="J26" s="1"/>
      <c r="K26" s="1"/>
      <c r="L26" s="1" t="s">
        <v>4453</v>
      </c>
      <c r="M26" s="2">
        <v>12</v>
      </c>
      <c r="N26" s="2">
        <f t="shared" si="3"/>
        <v>12</v>
      </c>
      <c r="O26" s="2">
        <f t="shared" si="1"/>
        <v>1</v>
      </c>
      <c r="P26" s="1" t="s">
        <v>24</v>
      </c>
    </row>
    <row r="27" spans="1:16" x14ac:dyDescent="0.25">
      <c r="A27" s="1" t="s">
        <v>160</v>
      </c>
      <c r="B27" s="1" t="s">
        <v>459</v>
      </c>
      <c r="C27" s="1" t="s">
        <v>457</v>
      </c>
      <c r="D27" s="1" t="s">
        <v>460</v>
      </c>
      <c r="E27" s="1" t="s">
        <v>15</v>
      </c>
      <c r="F27" s="1" t="s">
        <v>16</v>
      </c>
      <c r="G27" s="1" t="s">
        <v>21</v>
      </c>
      <c r="H27" s="2">
        <v>0.75</v>
      </c>
      <c r="I27" s="8">
        <v>2</v>
      </c>
      <c r="J27" s="1"/>
      <c r="K27" s="1"/>
      <c r="L27" s="1" t="s">
        <v>4458</v>
      </c>
      <c r="M27" s="2">
        <v>16.5</v>
      </c>
      <c r="N27" s="2">
        <f t="shared" si="3"/>
        <v>16.5</v>
      </c>
      <c r="O27" s="2">
        <f t="shared" si="1"/>
        <v>1.375</v>
      </c>
      <c r="P27" s="1" t="s">
        <v>22</v>
      </c>
    </row>
    <row r="28" spans="1:16" x14ac:dyDescent="0.25">
      <c r="A28" s="1" t="s">
        <v>160</v>
      </c>
      <c r="B28" s="1" t="s">
        <v>475</v>
      </c>
      <c r="C28" s="1" t="s">
        <v>476</v>
      </c>
      <c r="D28" s="1" t="s">
        <v>477</v>
      </c>
      <c r="E28" s="1" t="s">
        <v>15</v>
      </c>
      <c r="F28" s="1" t="s">
        <v>16</v>
      </c>
      <c r="G28" s="1" t="s">
        <v>21</v>
      </c>
      <c r="H28" s="2">
        <v>0.75</v>
      </c>
      <c r="I28" s="8">
        <v>2</v>
      </c>
      <c r="J28" s="1"/>
      <c r="K28" s="1"/>
      <c r="L28" s="1" t="s">
        <v>4462</v>
      </c>
      <c r="M28" s="2">
        <v>55.295999999999999</v>
      </c>
      <c r="N28" s="2">
        <f t="shared" si="3"/>
        <v>55.295999999999999</v>
      </c>
      <c r="O28" s="2">
        <f t="shared" si="1"/>
        <v>4.6079999999999997</v>
      </c>
      <c r="P28" s="1" t="s">
        <v>22</v>
      </c>
    </row>
    <row r="29" spans="1:16" x14ac:dyDescent="0.25">
      <c r="A29" s="1" t="s">
        <v>160</v>
      </c>
      <c r="B29" s="1" t="s">
        <v>478</v>
      </c>
      <c r="C29" s="1" t="s">
        <v>479</v>
      </c>
      <c r="D29" s="1" t="s">
        <v>480</v>
      </c>
      <c r="E29" s="1" t="s">
        <v>15</v>
      </c>
      <c r="F29" s="1" t="s">
        <v>16</v>
      </c>
      <c r="G29" s="1" t="s">
        <v>21</v>
      </c>
      <c r="H29" s="2">
        <v>0.75</v>
      </c>
      <c r="I29" s="8">
        <v>3</v>
      </c>
      <c r="J29" s="1"/>
      <c r="K29" s="1"/>
      <c r="L29" s="1" t="s">
        <v>4463</v>
      </c>
      <c r="M29" s="2">
        <v>12</v>
      </c>
      <c r="N29" s="2">
        <f t="shared" si="3"/>
        <v>12</v>
      </c>
      <c r="O29" s="2">
        <f t="shared" si="1"/>
        <v>1</v>
      </c>
      <c r="P29" s="1" t="s">
        <v>77</v>
      </c>
    </row>
    <row r="30" spans="1:16" x14ac:dyDescent="0.25">
      <c r="A30" s="1" t="s">
        <v>160</v>
      </c>
      <c r="B30" s="1" t="s">
        <v>493</v>
      </c>
      <c r="C30" s="1" t="s">
        <v>494</v>
      </c>
      <c r="D30" s="1" t="s">
        <v>495</v>
      </c>
      <c r="E30" s="1" t="s">
        <v>20</v>
      </c>
      <c r="F30" s="1" t="s">
        <v>16</v>
      </c>
      <c r="G30" s="1" t="s">
        <v>21</v>
      </c>
      <c r="H30" s="2">
        <v>0.75</v>
      </c>
      <c r="I30" s="8">
        <v>2</v>
      </c>
      <c r="J30" s="1"/>
      <c r="K30" s="1"/>
      <c r="L30" s="1" t="s">
        <v>4465</v>
      </c>
      <c r="M30" s="2">
        <v>477.6</v>
      </c>
      <c r="N30" s="2">
        <f t="shared" si="3"/>
        <v>477.6</v>
      </c>
      <c r="O30" s="2">
        <f t="shared" si="1"/>
        <v>39.800000000000004</v>
      </c>
      <c r="P30" s="1" t="s">
        <v>32</v>
      </c>
    </row>
    <row r="31" spans="1:16" x14ac:dyDescent="0.25">
      <c r="A31" s="1" t="s">
        <v>160</v>
      </c>
      <c r="B31" s="1" t="s">
        <v>499</v>
      </c>
      <c r="C31" s="1" t="s">
        <v>500</v>
      </c>
      <c r="D31" s="1" t="s">
        <v>501</v>
      </c>
      <c r="E31" s="1" t="s">
        <v>15</v>
      </c>
      <c r="F31" s="1" t="s">
        <v>16</v>
      </c>
      <c r="G31" s="1" t="s">
        <v>21</v>
      </c>
      <c r="H31" s="2">
        <v>0.75</v>
      </c>
      <c r="I31" s="8">
        <v>2</v>
      </c>
      <c r="J31" s="1"/>
      <c r="K31" s="1"/>
      <c r="L31" s="1" t="s">
        <v>4270</v>
      </c>
      <c r="M31" s="2">
        <v>76.787999999999997</v>
      </c>
      <c r="N31" s="2">
        <f t="shared" si="3"/>
        <v>76.787999999999997</v>
      </c>
      <c r="O31" s="2">
        <f t="shared" si="1"/>
        <v>6.399</v>
      </c>
      <c r="P31" s="1" t="s">
        <v>22</v>
      </c>
    </row>
    <row r="32" spans="1:16" x14ac:dyDescent="0.25">
      <c r="A32" s="1" t="s">
        <v>160</v>
      </c>
      <c r="B32" s="1" t="s">
        <v>547</v>
      </c>
      <c r="C32" s="1" t="s">
        <v>548</v>
      </c>
      <c r="D32" s="1" t="s">
        <v>549</v>
      </c>
      <c r="E32" s="1" t="s">
        <v>15</v>
      </c>
      <c r="F32" s="1" t="s">
        <v>16</v>
      </c>
      <c r="G32" s="1" t="s">
        <v>21</v>
      </c>
      <c r="H32" s="2">
        <v>0.75</v>
      </c>
      <c r="I32" s="8">
        <v>1</v>
      </c>
      <c r="J32" s="1"/>
      <c r="K32" s="1"/>
      <c r="L32" s="1" t="s">
        <v>4475</v>
      </c>
      <c r="M32" s="2">
        <v>10.5</v>
      </c>
      <c r="N32" s="2">
        <f t="shared" si="3"/>
        <v>10.5</v>
      </c>
      <c r="O32" s="2">
        <f t="shared" si="1"/>
        <v>0.875</v>
      </c>
      <c r="P32" s="1" t="s">
        <v>12</v>
      </c>
    </row>
    <row r="33" spans="1:16" x14ac:dyDescent="0.25">
      <c r="A33" s="1" t="s">
        <v>160</v>
      </c>
      <c r="B33" s="1" t="s">
        <v>550</v>
      </c>
      <c r="C33" s="1" t="s">
        <v>551</v>
      </c>
      <c r="D33" s="1" t="s">
        <v>552</v>
      </c>
      <c r="E33" s="1" t="s">
        <v>15</v>
      </c>
      <c r="F33" s="1" t="s">
        <v>16</v>
      </c>
      <c r="G33" s="1" t="s">
        <v>21</v>
      </c>
      <c r="H33" s="2">
        <v>0.75</v>
      </c>
      <c r="I33" s="8">
        <v>1</v>
      </c>
      <c r="J33" s="1"/>
      <c r="K33" s="1"/>
      <c r="L33" s="1" t="s">
        <v>4191</v>
      </c>
      <c r="M33" s="2">
        <v>33.6</v>
      </c>
      <c r="N33" s="2">
        <f t="shared" si="3"/>
        <v>33.6</v>
      </c>
      <c r="O33" s="2">
        <f t="shared" si="1"/>
        <v>2.8000000000000003</v>
      </c>
      <c r="P33" s="1" t="s">
        <v>24</v>
      </c>
    </row>
    <row r="34" spans="1:16" x14ac:dyDescent="0.25">
      <c r="A34" s="1" t="s">
        <v>160</v>
      </c>
      <c r="B34" s="1" t="s">
        <v>574</v>
      </c>
      <c r="C34" s="1" t="s">
        <v>575</v>
      </c>
      <c r="D34" s="1" t="s">
        <v>576</v>
      </c>
      <c r="E34" s="1" t="s">
        <v>15</v>
      </c>
      <c r="F34" s="1" t="s">
        <v>16</v>
      </c>
      <c r="G34" s="1" t="s">
        <v>21</v>
      </c>
      <c r="H34" s="2">
        <v>0.75</v>
      </c>
      <c r="I34" s="8">
        <v>3</v>
      </c>
      <c r="J34" s="1"/>
      <c r="K34" s="1"/>
      <c r="L34" s="1" t="s">
        <v>4478</v>
      </c>
      <c r="M34" s="2">
        <v>9</v>
      </c>
      <c r="N34" s="2">
        <f t="shared" si="3"/>
        <v>9</v>
      </c>
      <c r="O34" s="2">
        <f t="shared" si="1"/>
        <v>0.75</v>
      </c>
      <c r="P34" s="1" t="s">
        <v>77</v>
      </c>
    </row>
    <row r="35" spans="1:16" x14ac:dyDescent="0.25">
      <c r="A35" s="1" t="s">
        <v>160</v>
      </c>
      <c r="B35" s="1" t="s">
        <v>589</v>
      </c>
      <c r="C35" s="1" t="s">
        <v>590</v>
      </c>
      <c r="D35" s="1" t="s">
        <v>591</v>
      </c>
      <c r="E35" s="1" t="s">
        <v>15</v>
      </c>
      <c r="F35" s="1" t="s">
        <v>16</v>
      </c>
      <c r="G35" s="1" t="s">
        <v>21</v>
      </c>
      <c r="H35" s="2">
        <v>0.75</v>
      </c>
      <c r="I35" s="8">
        <v>1</v>
      </c>
      <c r="J35" s="1"/>
      <c r="K35" s="1"/>
      <c r="L35" s="1" t="s">
        <v>4483</v>
      </c>
      <c r="M35" s="2">
        <v>1.5</v>
      </c>
      <c r="N35" s="2">
        <f t="shared" si="3"/>
        <v>1.5</v>
      </c>
      <c r="O35" s="2">
        <f t="shared" si="1"/>
        <v>0.125</v>
      </c>
      <c r="P35" s="1" t="s">
        <v>12</v>
      </c>
    </row>
    <row r="36" spans="1:16" x14ac:dyDescent="0.25">
      <c r="A36" s="1" t="s">
        <v>160</v>
      </c>
      <c r="B36" s="1" t="s">
        <v>592</v>
      </c>
      <c r="C36" s="1" t="s">
        <v>593</v>
      </c>
      <c r="D36" s="1" t="s">
        <v>594</v>
      </c>
      <c r="E36" s="1" t="s">
        <v>28</v>
      </c>
      <c r="F36" s="1" t="s">
        <v>16</v>
      </c>
      <c r="G36" s="1" t="s">
        <v>21</v>
      </c>
      <c r="H36" s="2">
        <v>0.75</v>
      </c>
      <c r="I36" s="8">
        <v>2</v>
      </c>
      <c r="J36" s="1" t="s">
        <v>4755</v>
      </c>
      <c r="K36" s="1">
        <v>367</v>
      </c>
      <c r="L36" s="1"/>
      <c r="M36" s="2"/>
      <c r="N36" s="2">
        <f t="shared" si="3"/>
        <v>367</v>
      </c>
      <c r="O36" s="2">
        <f t="shared" si="1"/>
        <v>30.583333333333332</v>
      </c>
      <c r="P36" s="1" t="s">
        <v>192</v>
      </c>
    </row>
    <row r="37" spans="1:16" x14ac:dyDescent="0.25">
      <c r="A37" s="1" t="s">
        <v>160</v>
      </c>
      <c r="B37" s="1" t="s">
        <v>595</v>
      </c>
      <c r="C37" s="1" t="s">
        <v>596</v>
      </c>
      <c r="D37" s="1" t="s">
        <v>597</v>
      </c>
      <c r="E37" s="1" t="s">
        <v>28</v>
      </c>
      <c r="F37" s="1" t="s">
        <v>16</v>
      </c>
      <c r="G37" s="1" t="s">
        <v>21</v>
      </c>
      <c r="H37" s="2">
        <v>0.75</v>
      </c>
      <c r="I37" s="8">
        <v>2</v>
      </c>
      <c r="J37" s="1" t="s">
        <v>4755</v>
      </c>
      <c r="K37" s="1">
        <v>367</v>
      </c>
      <c r="L37" s="1"/>
      <c r="M37" s="2"/>
      <c r="N37" s="2">
        <f t="shared" si="3"/>
        <v>367</v>
      </c>
      <c r="O37" s="2">
        <f t="shared" si="1"/>
        <v>30.583333333333332</v>
      </c>
      <c r="P37" s="1" t="s">
        <v>192</v>
      </c>
    </row>
    <row r="38" spans="1:16" x14ac:dyDescent="0.25">
      <c r="A38" s="1" t="s">
        <v>160</v>
      </c>
      <c r="B38" s="1" t="s">
        <v>598</v>
      </c>
      <c r="C38" s="1" t="s">
        <v>599</v>
      </c>
      <c r="D38" s="1" t="s">
        <v>600</v>
      </c>
      <c r="E38" s="1" t="s">
        <v>15</v>
      </c>
      <c r="F38" s="1" t="s">
        <v>16</v>
      </c>
      <c r="G38" s="1" t="s">
        <v>21</v>
      </c>
      <c r="H38" s="2">
        <v>0.75</v>
      </c>
      <c r="I38" s="8">
        <v>1</v>
      </c>
      <c r="J38" s="1"/>
      <c r="K38" s="1"/>
      <c r="L38" s="1" t="s">
        <v>4756</v>
      </c>
      <c r="M38" s="2">
        <v>13.5</v>
      </c>
      <c r="N38" s="2">
        <f t="shared" si="3"/>
        <v>13.5</v>
      </c>
      <c r="O38" s="2">
        <f t="shared" si="1"/>
        <v>1.125</v>
      </c>
      <c r="P38" s="1" t="s">
        <v>12</v>
      </c>
    </row>
    <row r="39" spans="1:16" x14ac:dyDescent="0.25">
      <c r="A39" s="1" t="s">
        <v>160</v>
      </c>
      <c r="B39" s="1" t="s">
        <v>601</v>
      </c>
      <c r="C39" s="1" t="s">
        <v>602</v>
      </c>
      <c r="D39" s="1" t="s">
        <v>603</v>
      </c>
      <c r="E39" s="1" t="s">
        <v>28</v>
      </c>
      <c r="F39" s="1" t="s">
        <v>16</v>
      </c>
      <c r="G39" s="1" t="s">
        <v>21</v>
      </c>
      <c r="H39" s="2">
        <v>0.75</v>
      </c>
      <c r="I39" s="8">
        <v>1</v>
      </c>
      <c r="J39" s="1" t="s">
        <v>4486</v>
      </c>
      <c r="K39" s="1"/>
      <c r="L39" s="1"/>
      <c r="M39" s="2"/>
      <c r="N39" s="19">
        <f t="shared" si="3"/>
        <v>0</v>
      </c>
      <c r="O39" s="19">
        <f t="shared" si="1"/>
        <v>0</v>
      </c>
      <c r="P39" s="1" t="s">
        <v>79</v>
      </c>
    </row>
    <row r="40" spans="1:16" x14ac:dyDescent="0.25">
      <c r="A40" s="1" t="s">
        <v>160</v>
      </c>
      <c r="B40" s="1" t="s">
        <v>604</v>
      </c>
      <c r="C40" s="1" t="s">
        <v>605</v>
      </c>
      <c r="D40" s="1" t="s">
        <v>606</v>
      </c>
      <c r="E40" s="1" t="s">
        <v>28</v>
      </c>
      <c r="F40" s="1" t="s">
        <v>16</v>
      </c>
      <c r="G40" s="1" t="s">
        <v>21</v>
      </c>
      <c r="H40" s="2">
        <v>0.75</v>
      </c>
      <c r="I40" s="8">
        <v>2</v>
      </c>
      <c r="J40" s="1" t="s">
        <v>4757</v>
      </c>
      <c r="K40" s="1">
        <v>17.75</v>
      </c>
      <c r="L40" s="1"/>
      <c r="M40" s="2"/>
      <c r="N40" s="2">
        <f t="shared" si="3"/>
        <v>17.75</v>
      </c>
      <c r="O40" s="2">
        <f t="shared" si="1"/>
        <v>1.4791666666666667</v>
      </c>
      <c r="P40" s="1" t="s">
        <v>19</v>
      </c>
    </row>
    <row r="41" spans="1:16" x14ac:dyDescent="0.25">
      <c r="A41" s="1" t="s">
        <v>160</v>
      </c>
      <c r="B41" s="1" t="s">
        <v>607</v>
      </c>
      <c r="C41" s="1" t="s">
        <v>608</v>
      </c>
      <c r="D41" s="1" t="s">
        <v>609</v>
      </c>
      <c r="E41" s="1" t="s">
        <v>28</v>
      </c>
      <c r="F41" s="1" t="s">
        <v>16</v>
      </c>
      <c r="G41" s="1" t="s">
        <v>21</v>
      </c>
      <c r="H41" s="2">
        <v>0.75</v>
      </c>
      <c r="I41" s="8">
        <v>3</v>
      </c>
      <c r="J41" s="1" t="s">
        <v>4757</v>
      </c>
      <c r="K41" s="1">
        <v>17.75</v>
      </c>
      <c r="L41" s="1"/>
      <c r="M41" s="2"/>
      <c r="N41" s="2">
        <f t="shared" si="3"/>
        <v>17.75</v>
      </c>
      <c r="O41" s="2">
        <f t="shared" si="1"/>
        <v>1.4791666666666667</v>
      </c>
      <c r="P41" s="1" t="s">
        <v>85</v>
      </c>
    </row>
    <row r="42" spans="1:16" x14ac:dyDescent="0.25">
      <c r="A42" s="1" t="s">
        <v>160</v>
      </c>
      <c r="B42" s="1" t="s">
        <v>610</v>
      </c>
      <c r="C42" s="1" t="s">
        <v>611</v>
      </c>
      <c r="D42" s="1" t="s">
        <v>612</v>
      </c>
      <c r="E42" s="1" t="s">
        <v>28</v>
      </c>
      <c r="F42" s="1" t="s">
        <v>16</v>
      </c>
      <c r="G42" s="1" t="s">
        <v>21</v>
      </c>
      <c r="H42" s="2">
        <v>0.75</v>
      </c>
      <c r="I42" s="8">
        <v>2</v>
      </c>
      <c r="J42" s="1" t="s">
        <v>4757</v>
      </c>
      <c r="K42" s="1">
        <v>17.75</v>
      </c>
      <c r="L42" s="1"/>
      <c r="M42" s="2"/>
      <c r="N42" s="2">
        <f t="shared" si="3"/>
        <v>17.75</v>
      </c>
      <c r="O42" s="2">
        <f t="shared" si="1"/>
        <v>1.4791666666666667</v>
      </c>
      <c r="P42" s="1" t="s">
        <v>19</v>
      </c>
    </row>
    <row r="43" spans="1:16" x14ac:dyDescent="0.25">
      <c r="A43" s="1" t="s">
        <v>160</v>
      </c>
      <c r="B43" s="1" t="s">
        <v>613</v>
      </c>
      <c r="C43" s="1" t="s">
        <v>614</v>
      </c>
      <c r="D43" s="1" t="s">
        <v>615</v>
      </c>
      <c r="E43" s="1" t="s">
        <v>28</v>
      </c>
      <c r="F43" s="1" t="s">
        <v>16</v>
      </c>
      <c r="G43" s="1" t="s">
        <v>21</v>
      </c>
      <c r="H43" s="2">
        <v>0.75</v>
      </c>
      <c r="I43" s="8">
        <v>2</v>
      </c>
      <c r="J43" s="1" t="s">
        <v>4757</v>
      </c>
      <c r="K43" s="1">
        <v>17.75</v>
      </c>
      <c r="L43" s="1"/>
      <c r="M43" s="2"/>
      <c r="N43" s="2">
        <f t="shared" si="3"/>
        <v>17.75</v>
      </c>
      <c r="O43" s="2">
        <f t="shared" si="1"/>
        <v>1.4791666666666667</v>
      </c>
      <c r="P43" s="1" t="s">
        <v>19</v>
      </c>
    </row>
    <row r="44" spans="1:16" x14ac:dyDescent="0.25">
      <c r="A44" s="1" t="s">
        <v>160</v>
      </c>
      <c r="B44" s="1" t="s">
        <v>616</v>
      </c>
      <c r="C44" s="1" t="s">
        <v>617</v>
      </c>
      <c r="D44" s="1" t="s">
        <v>618</v>
      </c>
      <c r="E44" s="1" t="s">
        <v>28</v>
      </c>
      <c r="F44" s="1" t="s">
        <v>16</v>
      </c>
      <c r="G44" s="1" t="s">
        <v>21</v>
      </c>
      <c r="H44" s="2">
        <v>0.75</v>
      </c>
      <c r="I44" s="8">
        <v>2</v>
      </c>
      <c r="J44" s="1" t="s">
        <v>4757</v>
      </c>
      <c r="K44" s="1">
        <v>17.75</v>
      </c>
      <c r="L44" s="1"/>
      <c r="M44" s="2"/>
      <c r="N44" s="2">
        <f t="shared" si="3"/>
        <v>17.75</v>
      </c>
      <c r="O44" s="2">
        <f t="shared" si="1"/>
        <v>1.4791666666666667</v>
      </c>
      <c r="P44" s="1" t="s">
        <v>19</v>
      </c>
    </row>
    <row r="45" spans="1:16" x14ac:dyDescent="0.25">
      <c r="A45" s="1" t="s">
        <v>160</v>
      </c>
      <c r="B45" s="1" t="s">
        <v>619</v>
      </c>
      <c r="C45" s="1" t="s">
        <v>620</v>
      </c>
      <c r="D45" s="1" t="s">
        <v>621</v>
      </c>
      <c r="E45" s="1" t="s">
        <v>28</v>
      </c>
      <c r="F45" s="1" t="s">
        <v>16</v>
      </c>
      <c r="G45" s="1" t="s">
        <v>21</v>
      </c>
      <c r="H45" s="2">
        <v>0.75</v>
      </c>
      <c r="I45" s="8">
        <v>1</v>
      </c>
      <c r="J45" s="1" t="s">
        <v>4757</v>
      </c>
      <c r="K45" s="1">
        <v>17.75</v>
      </c>
      <c r="L45" s="1"/>
      <c r="M45" s="2"/>
      <c r="N45" s="2">
        <f t="shared" ref="N45:N108" si="4">K45+M45</f>
        <v>17.75</v>
      </c>
      <c r="O45" s="2">
        <f t="shared" si="1"/>
        <v>1.4791666666666667</v>
      </c>
      <c r="P45" s="1" t="s">
        <v>30</v>
      </c>
    </row>
    <row r="46" spans="1:16" x14ac:dyDescent="0.25">
      <c r="A46" s="1" t="s">
        <v>160</v>
      </c>
      <c r="B46" s="1" t="s">
        <v>622</v>
      </c>
      <c r="C46" s="1" t="s">
        <v>623</v>
      </c>
      <c r="D46" s="1" t="s">
        <v>624</v>
      </c>
      <c r="E46" s="1" t="s">
        <v>28</v>
      </c>
      <c r="F46" s="1" t="s">
        <v>16</v>
      </c>
      <c r="G46" s="1" t="s">
        <v>21</v>
      </c>
      <c r="H46" s="2">
        <v>0.75</v>
      </c>
      <c r="I46" s="8">
        <v>1</v>
      </c>
      <c r="J46" s="1" t="s">
        <v>4757</v>
      </c>
      <c r="K46" s="1">
        <v>17.75</v>
      </c>
      <c r="L46" s="1"/>
      <c r="M46" s="2"/>
      <c r="N46" s="2">
        <f t="shared" si="4"/>
        <v>17.75</v>
      </c>
      <c r="O46" s="2">
        <f t="shared" si="1"/>
        <v>1.4791666666666667</v>
      </c>
      <c r="P46" s="1" t="s">
        <v>30</v>
      </c>
    </row>
    <row r="47" spans="1:16" x14ac:dyDescent="0.25">
      <c r="A47" s="1" t="s">
        <v>160</v>
      </c>
      <c r="B47" s="1" t="s">
        <v>625</v>
      </c>
      <c r="C47" s="1" t="s">
        <v>626</v>
      </c>
      <c r="D47" s="1" t="s">
        <v>627</v>
      </c>
      <c r="E47" s="1" t="s">
        <v>28</v>
      </c>
      <c r="F47" s="1" t="s">
        <v>16</v>
      </c>
      <c r="G47" s="1" t="s">
        <v>21</v>
      </c>
      <c r="H47" s="2">
        <v>0.75</v>
      </c>
      <c r="I47" s="8">
        <v>2</v>
      </c>
      <c r="J47" s="1" t="s">
        <v>4757</v>
      </c>
      <c r="K47" s="1">
        <v>17.75</v>
      </c>
      <c r="L47" s="1"/>
      <c r="M47" s="2"/>
      <c r="N47" s="2">
        <f t="shared" si="4"/>
        <v>17.75</v>
      </c>
      <c r="O47" s="2">
        <f t="shared" si="1"/>
        <v>1.4791666666666667</v>
      </c>
      <c r="P47" s="1" t="s">
        <v>19</v>
      </c>
    </row>
    <row r="48" spans="1:16" x14ac:dyDescent="0.25">
      <c r="A48" s="1" t="s">
        <v>160</v>
      </c>
      <c r="B48" s="1" t="s">
        <v>628</v>
      </c>
      <c r="C48" s="1" t="s">
        <v>629</v>
      </c>
      <c r="D48" s="1" t="s">
        <v>630</v>
      </c>
      <c r="E48" s="1" t="s">
        <v>25</v>
      </c>
      <c r="F48" s="1" t="s">
        <v>16</v>
      </c>
      <c r="G48" s="1" t="s">
        <v>26</v>
      </c>
      <c r="H48" s="2">
        <v>0</v>
      </c>
      <c r="I48" s="8">
        <v>1</v>
      </c>
      <c r="J48" s="1" t="s">
        <v>4484</v>
      </c>
      <c r="K48" s="1">
        <v>604.16</v>
      </c>
      <c r="L48" s="1"/>
      <c r="M48" s="2"/>
      <c r="N48" s="2">
        <f t="shared" si="4"/>
        <v>604.16</v>
      </c>
      <c r="O48" s="2">
        <f t="shared" si="1"/>
        <v>50.346666666666664</v>
      </c>
      <c r="P48" s="1" t="s">
        <v>29</v>
      </c>
    </row>
    <row r="49" spans="1:16" x14ac:dyDescent="0.25">
      <c r="A49" s="1" t="s">
        <v>160</v>
      </c>
      <c r="B49" s="1" t="s">
        <v>637</v>
      </c>
      <c r="C49" s="1" t="s">
        <v>638</v>
      </c>
      <c r="D49" s="1" t="s">
        <v>639</v>
      </c>
      <c r="E49" s="1" t="s">
        <v>15</v>
      </c>
      <c r="F49" s="1" t="s">
        <v>16</v>
      </c>
      <c r="G49" s="1" t="s">
        <v>21</v>
      </c>
      <c r="H49" s="2">
        <v>0.75</v>
      </c>
      <c r="I49" s="8">
        <v>4</v>
      </c>
      <c r="J49" s="1"/>
      <c r="K49" s="1"/>
      <c r="L49" s="1" t="s">
        <v>4233</v>
      </c>
      <c r="M49" s="2">
        <v>21.276</v>
      </c>
      <c r="N49" s="2">
        <f t="shared" si="4"/>
        <v>21.276</v>
      </c>
      <c r="O49" s="2">
        <f t="shared" si="1"/>
        <v>1.7729999999999999</v>
      </c>
      <c r="P49" s="1" t="s">
        <v>76</v>
      </c>
    </row>
    <row r="50" spans="1:16" x14ac:dyDescent="0.25">
      <c r="A50" s="1" t="s">
        <v>160</v>
      </c>
      <c r="B50" s="1" t="s">
        <v>640</v>
      </c>
      <c r="C50" s="1" t="s">
        <v>641</v>
      </c>
      <c r="D50" s="1" t="s">
        <v>642</v>
      </c>
      <c r="E50" s="1" t="s">
        <v>15</v>
      </c>
      <c r="F50" s="1" t="s">
        <v>16</v>
      </c>
      <c r="G50" s="1" t="s">
        <v>21</v>
      </c>
      <c r="H50" s="2">
        <v>0.75</v>
      </c>
      <c r="I50" s="8">
        <v>2</v>
      </c>
      <c r="J50" s="1"/>
      <c r="K50" s="1"/>
      <c r="L50" s="1" t="s">
        <v>4758</v>
      </c>
      <c r="M50" s="2">
        <v>47.616</v>
      </c>
      <c r="N50" s="2">
        <f t="shared" si="4"/>
        <v>47.616</v>
      </c>
      <c r="O50" s="2">
        <f t="shared" si="1"/>
        <v>3.968</v>
      </c>
      <c r="P50" s="1" t="s">
        <v>32</v>
      </c>
    </row>
    <row r="51" spans="1:16" x14ac:dyDescent="0.25">
      <c r="A51" s="1" t="s">
        <v>160</v>
      </c>
      <c r="B51" s="1" t="s">
        <v>646</v>
      </c>
      <c r="C51" s="1" t="s">
        <v>647</v>
      </c>
      <c r="D51" s="1" t="s">
        <v>648</v>
      </c>
      <c r="E51" s="1" t="s">
        <v>28</v>
      </c>
      <c r="F51" s="1" t="s">
        <v>16</v>
      </c>
      <c r="G51" s="1" t="s">
        <v>21</v>
      </c>
      <c r="H51" s="2">
        <v>0.75</v>
      </c>
      <c r="I51" s="8">
        <v>5</v>
      </c>
      <c r="J51" s="1" t="s">
        <v>4486</v>
      </c>
      <c r="K51" s="1">
        <v>40.96</v>
      </c>
      <c r="L51" s="1"/>
      <c r="M51" s="2"/>
      <c r="N51" s="2">
        <f t="shared" si="4"/>
        <v>40.96</v>
      </c>
      <c r="O51" s="2">
        <f t="shared" si="1"/>
        <v>3.4133333333333336</v>
      </c>
      <c r="P51" s="1" t="s">
        <v>82</v>
      </c>
    </row>
    <row r="52" spans="1:16" x14ac:dyDescent="0.25">
      <c r="A52" s="1" t="s">
        <v>160</v>
      </c>
      <c r="B52" s="1" t="s">
        <v>649</v>
      </c>
      <c r="C52" s="1" t="s">
        <v>650</v>
      </c>
      <c r="D52" s="1" t="s">
        <v>651</v>
      </c>
      <c r="E52" s="1" t="s">
        <v>15</v>
      </c>
      <c r="F52" s="1" t="s">
        <v>16</v>
      </c>
      <c r="G52" s="1" t="s">
        <v>21</v>
      </c>
      <c r="H52" s="2">
        <v>0.75</v>
      </c>
      <c r="I52" s="8">
        <v>2</v>
      </c>
      <c r="J52" s="1"/>
      <c r="K52" s="1"/>
      <c r="L52" s="1" t="s">
        <v>4487</v>
      </c>
      <c r="M52" s="2"/>
      <c r="N52" s="19">
        <f t="shared" si="4"/>
        <v>0</v>
      </c>
      <c r="O52" s="19">
        <f t="shared" si="1"/>
        <v>0</v>
      </c>
      <c r="P52" s="1" t="s">
        <v>22</v>
      </c>
    </row>
    <row r="53" spans="1:16" x14ac:dyDescent="0.25">
      <c r="A53" s="1" t="s">
        <v>160</v>
      </c>
      <c r="B53" s="1" t="s">
        <v>655</v>
      </c>
      <c r="C53" s="1" t="s">
        <v>656</v>
      </c>
      <c r="D53" s="1" t="s">
        <v>657</v>
      </c>
      <c r="E53" s="1" t="s">
        <v>127</v>
      </c>
      <c r="F53" s="1" t="s">
        <v>16</v>
      </c>
      <c r="G53" s="1" t="s">
        <v>21</v>
      </c>
      <c r="H53" s="2">
        <v>0.75</v>
      </c>
      <c r="I53" s="8">
        <v>2</v>
      </c>
      <c r="J53" s="1"/>
      <c r="K53" s="1"/>
      <c r="L53" s="1" t="s">
        <v>4488</v>
      </c>
      <c r="M53" s="2">
        <v>14.064</v>
      </c>
      <c r="N53" s="2">
        <f t="shared" si="4"/>
        <v>14.064</v>
      </c>
      <c r="O53" s="2">
        <f t="shared" si="1"/>
        <v>1.1719999999999999</v>
      </c>
      <c r="P53" s="1" t="s">
        <v>22</v>
      </c>
    </row>
    <row r="54" spans="1:16" x14ac:dyDescent="0.25">
      <c r="A54" s="1" t="s">
        <v>160</v>
      </c>
      <c r="B54" s="1" t="s">
        <v>661</v>
      </c>
      <c r="C54" s="1" t="s">
        <v>662</v>
      </c>
      <c r="D54" s="1" t="s">
        <v>663</v>
      </c>
      <c r="E54" s="1" t="s">
        <v>28</v>
      </c>
      <c r="F54" s="1" t="s">
        <v>16</v>
      </c>
      <c r="G54" s="1" t="s">
        <v>21</v>
      </c>
      <c r="H54" s="2">
        <v>0.75</v>
      </c>
      <c r="I54" s="8">
        <v>1</v>
      </c>
      <c r="J54" s="1" t="s">
        <v>4757</v>
      </c>
      <c r="K54" s="1">
        <v>61.44</v>
      </c>
      <c r="L54" s="1"/>
      <c r="M54" s="2"/>
      <c r="N54" s="2">
        <f t="shared" si="4"/>
        <v>61.44</v>
      </c>
      <c r="O54" s="2">
        <f t="shared" si="1"/>
        <v>5.12</v>
      </c>
      <c r="P54" s="1" t="s">
        <v>30</v>
      </c>
    </row>
    <row r="55" spans="1:16" x14ac:dyDescent="0.25">
      <c r="A55" s="1" t="s">
        <v>160</v>
      </c>
      <c r="B55" s="1" t="s">
        <v>664</v>
      </c>
      <c r="C55" s="1" t="s">
        <v>665</v>
      </c>
      <c r="D55" s="1" t="s">
        <v>666</v>
      </c>
      <c r="E55" s="1" t="s">
        <v>28</v>
      </c>
      <c r="F55" s="1" t="s">
        <v>16</v>
      </c>
      <c r="G55" s="1" t="s">
        <v>21</v>
      </c>
      <c r="H55" s="2">
        <v>0.75</v>
      </c>
      <c r="I55" s="8">
        <v>2</v>
      </c>
      <c r="J55" s="1" t="s">
        <v>4757</v>
      </c>
      <c r="K55" s="1">
        <v>61.44</v>
      </c>
      <c r="L55" s="1"/>
      <c r="M55" s="2"/>
      <c r="N55" s="2">
        <f t="shared" si="4"/>
        <v>61.44</v>
      </c>
      <c r="O55" s="2">
        <f t="shared" si="1"/>
        <v>5.12</v>
      </c>
      <c r="P55" s="1" t="s">
        <v>19</v>
      </c>
    </row>
    <row r="56" spans="1:16" x14ac:dyDescent="0.25">
      <c r="A56" s="1" t="s">
        <v>160</v>
      </c>
      <c r="B56" s="1" t="s">
        <v>667</v>
      </c>
      <c r="C56" s="1" t="s">
        <v>668</v>
      </c>
      <c r="D56" s="1" t="s">
        <v>669</v>
      </c>
      <c r="E56" s="1" t="s">
        <v>28</v>
      </c>
      <c r="F56" s="1" t="s">
        <v>16</v>
      </c>
      <c r="G56" s="1" t="s">
        <v>21</v>
      </c>
      <c r="H56" s="2">
        <v>0.75</v>
      </c>
      <c r="I56" s="8">
        <v>2</v>
      </c>
      <c r="J56" s="1" t="s">
        <v>4757</v>
      </c>
      <c r="K56" s="1">
        <v>61.44</v>
      </c>
      <c r="L56" s="1"/>
      <c r="M56" s="2"/>
      <c r="N56" s="2">
        <f t="shared" si="4"/>
        <v>61.44</v>
      </c>
      <c r="O56" s="2">
        <f t="shared" si="1"/>
        <v>5.12</v>
      </c>
      <c r="P56" s="1" t="s">
        <v>19</v>
      </c>
    </row>
    <row r="57" spans="1:16" x14ac:dyDescent="0.25">
      <c r="A57" s="1" t="s">
        <v>160</v>
      </c>
      <c r="B57" s="1" t="s">
        <v>670</v>
      </c>
      <c r="C57" s="1" t="s">
        <v>671</v>
      </c>
      <c r="D57" s="1" t="s">
        <v>672</v>
      </c>
      <c r="E57" s="1" t="s">
        <v>15</v>
      </c>
      <c r="F57" s="1" t="s">
        <v>16</v>
      </c>
      <c r="G57" s="1" t="s">
        <v>21</v>
      </c>
      <c r="H57" s="2">
        <v>0.75</v>
      </c>
      <c r="I57" s="8">
        <v>1</v>
      </c>
      <c r="J57" s="1"/>
      <c r="K57" s="1"/>
      <c r="L57" s="1" t="s">
        <v>4760</v>
      </c>
      <c r="M57" s="2">
        <v>18.504000000000001</v>
      </c>
      <c r="N57" s="2">
        <f t="shared" si="4"/>
        <v>18.504000000000001</v>
      </c>
      <c r="O57" s="2">
        <f t="shared" si="1"/>
        <v>1.542</v>
      </c>
      <c r="P57" s="1" t="s">
        <v>24</v>
      </c>
    </row>
    <row r="58" spans="1:16" x14ac:dyDescent="0.25">
      <c r="A58" s="1" t="s">
        <v>160</v>
      </c>
      <c r="B58" s="1" t="s">
        <v>679</v>
      </c>
      <c r="C58" s="1" t="s">
        <v>680</v>
      </c>
      <c r="D58" s="1" t="s">
        <v>681</v>
      </c>
      <c r="E58" s="1" t="s">
        <v>28</v>
      </c>
      <c r="F58" s="1" t="s">
        <v>16</v>
      </c>
      <c r="G58" s="1" t="s">
        <v>21</v>
      </c>
      <c r="H58" s="2">
        <v>0.75</v>
      </c>
      <c r="I58" s="8">
        <v>4</v>
      </c>
      <c r="J58" s="1" t="s">
        <v>4761</v>
      </c>
      <c r="K58" s="1">
        <v>207.36</v>
      </c>
      <c r="L58" s="1" t="s">
        <v>4206</v>
      </c>
      <c r="M58" s="2">
        <f>0.038*12</f>
        <v>0.45599999999999996</v>
      </c>
      <c r="N58" s="2">
        <f t="shared" si="4"/>
        <v>207.816</v>
      </c>
      <c r="O58" s="2">
        <f t="shared" si="1"/>
        <v>17.318000000000001</v>
      </c>
      <c r="P58" s="1" t="s">
        <v>83</v>
      </c>
    </row>
    <row r="59" spans="1:16" x14ac:dyDescent="0.25">
      <c r="A59" s="1" t="s">
        <v>160</v>
      </c>
      <c r="B59" s="1" t="s">
        <v>682</v>
      </c>
      <c r="C59" s="1" t="s">
        <v>683</v>
      </c>
      <c r="D59" s="1" t="s">
        <v>684</v>
      </c>
      <c r="E59" s="1" t="s">
        <v>28</v>
      </c>
      <c r="F59" s="1" t="s">
        <v>16</v>
      </c>
      <c r="G59" s="1" t="s">
        <v>21</v>
      </c>
      <c r="H59" s="2">
        <v>0.75</v>
      </c>
      <c r="I59" s="8">
        <v>2</v>
      </c>
      <c r="J59" s="1" t="s">
        <v>4486</v>
      </c>
      <c r="K59" s="1">
        <v>78.08</v>
      </c>
      <c r="L59" s="1"/>
      <c r="M59" s="2"/>
      <c r="N59" s="2">
        <f t="shared" si="4"/>
        <v>78.08</v>
      </c>
      <c r="O59" s="2">
        <f t="shared" si="1"/>
        <v>6.5066666666666668</v>
      </c>
      <c r="P59" s="1" t="s">
        <v>62</v>
      </c>
    </row>
    <row r="60" spans="1:16" x14ac:dyDescent="0.25">
      <c r="A60" s="1" t="s">
        <v>160</v>
      </c>
      <c r="B60" s="1" t="s">
        <v>685</v>
      </c>
      <c r="C60" s="1" t="s">
        <v>686</v>
      </c>
      <c r="D60" s="1" t="s">
        <v>687</v>
      </c>
      <c r="E60" s="1" t="s">
        <v>28</v>
      </c>
      <c r="F60" s="1" t="s">
        <v>16</v>
      </c>
      <c r="G60" s="1" t="s">
        <v>21</v>
      </c>
      <c r="H60" s="2">
        <v>0.75</v>
      </c>
      <c r="I60" s="8">
        <v>2</v>
      </c>
      <c r="J60" s="1" t="s">
        <v>4486</v>
      </c>
      <c r="K60" s="1">
        <v>78.08</v>
      </c>
      <c r="L60" s="1"/>
      <c r="M60" s="2"/>
      <c r="N60" s="2">
        <f t="shared" si="4"/>
        <v>78.08</v>
      </c>
      <c r="O60" s="2">
        <f t="shared" si="1"/>
        <v>6.5066666666666668</v>
      </c>
      <c r="P60" s="1" t="s">
        <v>62</v>
      </c>
    </row>
    <row r="61" spans="1:16" x14ac:dyDescent="0.25">
      <c r="A61" s="1" t="s">
        <v>160</v>
      </c>
      <c r="B61" s="1" t="s">
        <v>691</v>
      </c>
      <c r="C61" s="1" t="s">
        <v>692</v>
      </c>
      <c r="D61" s="1" t="s">
        <v>693</v>
      </c>
      <c r="E61" s="1" t="s">
        <v>15</v>
      </c>
      <c r="F61" s="1" t="s">
        <v>16</v>
      </c>
      <c r="G61" s="1" t="s">
        <v>21</v>
      </c>
      <c r="H61" s="2">
        <v>0.75</v>
      </c>
      <c r="I61" s="8">
        <v>6</v>
      </c>
      <c r="J61" s="1"/>
      <c r="K61" s="1"/>
      <c r="L61" s="1" t="s">
        <v>4762</v>
      </c>
      <c r="M61" s="2">
        <v>52.5</v>
      </c>
      <c r="N61" s="2">
        <f t="shared" si="4"/>
        <v>52.5</v>
      </c>
      <c r="O61" s="2">
        <f t="shared" si="1"/>
        <v>4.375</v>
      </c>
      <c r="P61" s="1" t="s">
        <v>80</v>
      </c>
    </row>
    <row r="62" spans="1:16" x14ac:dyDescent="0.25">
      <c r="A62" s="1" t="s">
        <v>160</v>
      </c>
      <c r="B62" s="1" t="s">
        <v>700</v>
      </c>
      <c r="C62" s="1" t="s">
        <v>701</v>
      </c>
      <c r="D62" s="1" t="s">
        <v>702</v>
      </c>
      <c r="E62" s="1" t="s">
        <v>15</v>
      </c>
      <c r="F62" s="1" t="s">
        <v>16</v>
      </c>
      <c r="G62" s="1" t="s">
        <v>21</v>
      </c>
      <c r="H62" s="2">
        <v>0.75</v>
      </c>
      <c r="I62" s="8">
        <v>1</v>
      </c>
      <c r="J62" s="1"/>
      <c r="K62" s="1"/>
      <c r="L62" s="1" t="s">
        <v>4492</v>
      </c>
      <c r="M62" s="2">
        <v>15</v>
      </c>
      <c r="N62" s="2">
        <f t="shared" si="4"/>
        <v>15</v>
      </c>
      <c r="O62" s="2">
        <f t="shared" si="1"/>
        <v>1.25</v>
      </c>
      <c r="P62" s="1" t="s">
        <v>12</v>
      </c>
    </row>
    <row r="63" spans="1:16" x14ac:dyDescent="0.25">
      <c r="A63" s="1" t="s">
        <v>160</v>
      </c>
      <c r="B63" s="1" t="s">
        <v>709</v>
      </c>
      <c r="C63" s="1" t="s">
        <v>710</v>
      </c>
      <c r="D63" s="1" t="s">
        <v>711</v>
      </c>
      <c r="E63" s="1" t="s">
        <v>127</v>
      </c>
      <c r="F63" s="1" t="s">
        <v>16</v>
      </c>
      <c r="G63" s="1" t="s">
        <v>21</v>
      </c>
      <c r="H63" s="2">
        <v>0.75</v>
      </c>
      <c r="I63" s="8">
        <v>4</v>
      </c>
      <c r="J63" s="1"/>
      <c r="K63" s="1"/>
      <c r="L63" s="1" t="s">
        <v>4339</v>
      </c>
      <c r="M63" s="2">
        <v>26.975999999999999</v>
      </c>
      <c r="N63" s="2">
        <f t="shared" si="4"/>
        <v>26.975999999999999</v>
      </c>
      <c r="O63" s="2">
        <f t="shared" si="1"/>
        <v>2.2479999999999998</v>
      </c>
      <c r="P63" s="1" t="s">
        <v>75</v>
      </c>
    </row>
    <row r="64" spans="1:16" x14ac:dyDescent="0.25">
      <c r="A64" s="1" t="s">
        <v>160</v>
      </c>
      <c r="B64" s="1" t="s">
        <v>715</v>
      </c>
      <c r="C64" s="1" t="s">
        <v>716</v>
      </c>
      <c r="D64" s="1" t="s">
        <v>717</v>
      </c>
      <c r="E64" s="1" t="s">
        <v>15</v>
      </c>
      <c r="F64" s="1" t="s">
        <v>16</v>
      </c>
      <c r="G64" s="1" t="s">
        <v>21</v>
      </c>
      <c r="H64" s="2">
        <v>0.75</v>
      </c>
      <c r="I64" s="8">
        <v>2</v>
      </c>
      <c r="J64" s="1"/>
      <c r="K64" s="1"/>
      <c r="L64" s="1" t="s">
        <v>4494</v>
      </c>
      <c r="M64" s="2">
        <v>60</v>
      </c>
      <c r="N64" s="2">
        <f t="shared" si="4"/>
        <v>60</v>
      </c>
      <c r="O64" s="2">
        <f t="shared" si="1"/>
        <v>5</v>
      </c>
      <c r="P64" s="1" t="s">
        <v>22</v>
      </c>
    </row>
    <row r="65" spans="1:16" x14ac:dyDescent="0.25">
      <c r="A65" s="1" t="s">
        <v>160</v>
      </c>
      <c r="B65" s="1" t="s">
        <v>718</v>
      </c>
      <c r="C65" s="1" t="s">
        <v>719</v>
      </c>
      <c r="D65" s="1" t="s">
        <v>720</v>
      </c>
      <c r="E65" s="1" t="s">
        <v>127</v>
      </c>
      <c r="F65" s="1" t="s">
        <v>16</v>
      </c>
      <c r="G65" s="1" t="s">
        <v>21</v>
      </c>
      <c r="H65" s="2">
        <v>0.75</v>
      </c>
      <c r="I65" s="8">
        <v>3</v>
      </c>
      <c r="J65" s="1"/>
      <c r="K65" s="1"/>
      <c r="L65" s="1" t="s">
        <v>4340</v>
      </c>
      <c r="M65" s="2">
        <v>43.704000000000001</v>
      </c>
      <c r="N65" s="2">
        <f t="shared" si="4"/>
        <v>43.704000000000001</v>
      </c>
      <c r="O65" s="2">
        <f t="shared" si="1"/>
        <v>3.6419999999999999</v>
      </c>
      <c r="P65" s="1" t="s">
        <v>64</v>
      </c>
    </row>
    <row r="66" spans="1:16" x14ac:dyDescent="0.25">
      <c r="A66" s="1" t="s">
        <v>160</v>
      </c>
      <c r="B66" s="1" t="s">
        <v>721</v>
      </c>
      <c r="C66" s="1" t="s">
        <v>722</v>
      </c>
      <c r="D66" s="1" t="s">
        <v>723</v>
      </c>
      <c r="E66" s="1" t="s">
        <v>127</v>
      </c>
      <c r="F66" s="1" t="s">
        <v>16</v>
      </c>
      <c r="G66" s="1" t="s">
        <v>21</v>
      </c>
      <c r="H66" s="2">
        <v>0.75</v>
      </c>
      <c r="I66" s="8">
        <v>4</v>
      </c>
      <c r="J66" s="1"/>
      <c r="K66" s="1"/>
      <c r="L66" s="1" t="s">
        <v>4341</v>
      </c>
      <c r="M66" s="2">
        <v>101.84399999999999</v>
      </c>
      <c r="N66" s="2">
        <f t="shared" si="4"/>
        <v>101.84399999999999</v>
      </c>
      <c r="O66" s="2">
        <f t="shared" si="1"/>
        <v>8.4870000000000001</v>
      </c>
      <c r="P66" s="1" t="s">
        <v>76</v>
      </c>
    </row>
    <row r="67" spans="1:16" x14ac:dyDescent="0.25">
      <c r="A67" s="1" t="s">
        <v>160</v>
      </c>
      <c r="B67" s="1" t="s">
        <v>727</v>
      </c>
      <c r="C67" s="1" t="s">
        <v>728</v>
      </c>
      <c r="D67" s="1" t="s">
        <v>729</v>
      </c>
      <c r="E67" s="1" t="s">
        <v>127</v>
      </c>
      <c r="F67" s="1" t="s">
        <v>16</v>
      </c>
      <c r="G67" s="1" t="s">
        <v>21</v>
      </c>
      <c r="H67" s="2">
        <v>0.75</v>
      </c>
      <c r="I67" s="8">
        <v>4</v>
      </c>
      <c r="J67" s="1"/>
      <c r="K67" s="1"/>
      <c r="L67" s="1" t="s">
        <v>4496</v>
      </c>
      <c r="M67" s="2">
        <v>0</v>
      </c>
      <c r="N67" s="19">
        <f t="shared" si="4"/>
        <v>0</v>
      </c>
      <c r="O67" s="19">
        <f t="shared" ref="O67:O130" si="5">N67/12</f>
        <v>0</v>
      </c>
      <c r="P67" s="1" t="s">
        <v>76</v>
      </c>
    </row>
    <row r="68" spans="1:16" x14ac:dyDescent="0.25">
      <c r="A68" s="1" t="s">
        <v>160</v>
      </c>
      <c r="B68" s="1" t="s">
        <v>745</v>
      </c>
      <c r="C68" s="1" t="s">
        <v>746</v>
      </c>
      <c r="D68" s="1" t="s">
        <v>747</v>
      </c>
      <c r="E68" s="1" t="s">
        <v>127</v>
      </c>
      <c r="F68" s="1" t="s">
        <v>16</v>
      </c>
      <c r="G68" s="1" t="s">
        <v>21</v>
      </c>
      <c r="H68" s="2">
        <v>0.75</v>
      </c>
      <c r="I68" s="8">
        <v>3</v>
      </c>
      <c r="J68" s="1"/>
      <c r="K68" s="1"/>
      <c r="L68" s="1" t="s">
        <v>4498</v>
      </c>
      <c r="M68" s="2">
        <v>68.400000000000006</v>
      </c>
      <c r="N68" s="2">
        <f t="shared" si="4"/>
        <v>68.400000000000006</v>
      </c>
      <c r="O68" s="2">
        <f t="shared" si="5"/>
        <v>5.7</v>
      </c>
      <c r="P68" s="1" t="s">
        <v>64</v>
      </c>
    </row>
    <row r="69" spans="1:16" x14ac:dyDescent="0.25">
      <c r="A69" s="1" t="s">
        <v>160</v>
      </c>
      <c r="B69" s="1" t="s">
        <v>751</v>
      </c>
      <c r="C69" s="1" t="s">
        <v>752</v>
      </c>
      <c r="D69" s="1" t="s">
        <v>753</v>
      </c>
      <c r="E69" s="1" t="s">
        <v>127</v>
      </c>
      <c r="F69" s="1" t="s">
        <v>16</v>
      </c>
      <c r="G69" s="1" t="s">
        <v>21</v>
      </c>
      <c r="H69" s="2">
        <v>0.75</v>
      </c>
      <c r="I69" s="8">
        <v>1</v>
      </c>
      <c r="J69" s="1"/>
      <c r="K69" s="1"/>
      <c r="L69" s="1" t="s">
        <v>4346</v>
      </c>
      <c r="M69" s="2">
        <v>0</v>
      </c>
      <c r="N69" s="19">
        <f t="shared" si="4"/>
        <v>0</v>
      </c>
      <c r="O69" s="19">
        <f t="shared" si="5"/>
        <v>0</v>
      </c>
      <c r="P69" s="1" t="s">
        <v>12</v>
      </c>
    </row>
    <row r="70" spans="1:16" x14ac:dyDescent="0.25">
      <c r="A70" s="1" t="s">
        <v>160</v>
      </c>
      <c r="B70" s="1" t="s">
        <v>763</v>
      </c>
      <c r="C70" s="1" t="s">
        <v>764</v>
      </c>
      <c r="D70" s="1" t="s">
        <v>765</v>
      </c>
      <c r="E70" s="1" t="s">
        <v>127</v>
      </c>
      <c r="F70" s="1" t="s">
        <v>16</v>
      </c>
      <c r="G70" s="1" t="s">
        <v>21</v>
      </c>
      <c r="H70" s="2">
        <v>0.75</v>
      </c>
      <c r="I70" s="8">
        <v>3</v>
      </c>
      <c r="J70" s="1"/>
      <c r="K70" s="1"/>
      <c r="L70" s="1" t="s">
        <v>4502</v>
      </c>
      <c r="M70" s="2"/>
      <c r="N70" s="19">
        <f t="shared" si="4"/>
        <v>0</v>
      </c>
      <c r="O70" s="19">
        <f t="shared" si="5"/>
        <v>0</v>
      </c>
      <c r="P70" s="1" t="s">
        <v>77</v>
      </c>
    </row>
    <row r="71" spans="1:16" x14ac:dyDescent="0.25">
      <c r="A71" s="1" t="s">
        <v>160</v>
      </c>
      <c r="B71" s="1" t="s">
        <v>766</v>
      </c>
      <c r="C71" s="1" t="s">
        <v>767</v>
      </c>
      <c r="D71" s="1" t="s">
        <v>768</v>
      </c>
      <c r="E71" s="1" t="s">
        <v>127</v>
      </c>
      <c r="F71" s="1" t="s">
        <v>16</v>
      </c>
      <c r="G71" s="1" t="s">
        <v>21</v>
      </c>
      <c r="H71" s="2">
        <v>0.75</v>
      </c>
      <c r="I71" s="8">
        <v>3</v>
      </c>
      <c r="J71" s="1"/>
      <c r="K71" s="1"/>
      <c r="L71" s="1" t="s">
        <v>4503</v>
      </c>
      <c r="M71" s="2">
        <v>15.204000000000001</v>
      </c>
      <c r="N71" s="2">
        <f t="shared" si="4"/>
        <v>15.204000000000001</v>
      </c>
      <c r="O71" s="2">
        <f t="shared" si="5"/>
        <v>1.2670000000000001</v>
      </c>
      <c r="P71" s="1" t="s">
        <v>64</v>
      </c>
    </row>
    <row r="72" spans="1:16" x14ac:dyDescent="0.25">
      <c r="A72" s="1" t="s">
        <v>160</v>
      </c>
      <c r="B72" s="1" t="s">
        <v>775</v>
      </c>
      <c r="C72" s="1" t="s">
        <v>776</v>
      </c>
      <c r="D72" s="1" t="s">
        <v>777</v>
      </c>
      <c r="E72" s="1" t="s">
        <v>127</v>
      </c>
      <c r="F72" s="1" t="s">
        <v>16</v>
      </c>
      <c r="G72" s="1" t="s">
        <v>21</v>
      </c>
      <c r="H72" s="2">
        <v>0.75</v>
      </c>
      <c r="I72" s="8">
        <v>3</v>
      </c>
      <c r="J72" s="1"/>
      <c r="K72" s="1"/>
      <c r="L72" s="1" t="s">
        <v>4347</v>
      </c>
      <c r="M72" s="2">
        <v>44.076000000000001</v>
      </c>
      <c r="N72" s="2">
        <f t="shared" si="4"/>
        <v>44.076000000000001</v>
      </c>
      <c r="O72" s="2">
        <f t="shared" si="5"/>
        <v>3.673</v>
      </c>
      <c r="P72" s="1" t="s">
        <v>64</v>
      </c>
    </row>
    <row r="73" spans="1:16" x14ac:dyDescent="0.25">
      <c r="A73" s="1" t="s">
        <v>160</v>
      </c>
      <c r="B73" s="1" t="s">
        <v>778</v>
      </c>
      <c r="C73" s="1" t="s">
        <v>779</v>
      </c>
      <c r="D73" s="1" t="s">
        <v>780</v>
      </c>
      <c r="E73" s="1" t="s">
        <v>20</v>
      </c>
      <c r="F73" s="1" t="s">
        <v>16</v>
      </c>
      <c r="G73" s="1" t="s">
        <v>21</v>
      </c>
      <c r="H73" s="2">
        <v>0.75</v>
      </c>
      <c r="I73" s="8">
        <v>1</v>
      </c>
      <c r="J73" s="1"/>
      <c r="K73" s="1"/>
      <c r="L73" s="1" t="s">
        <v>4506</v>
      </c>
      <c r="M73" s="2">
        <v>134.08799999999999</v>
      </c>
      <c r="N73" s="2">
        <f t="shared" si="4"/>
        <v>134.08799999999999</v>
      </c>
      <c r="O73" s="2">
        <f t="shared" si="5"/>
        <v>11.173999999999999</v>
      </c>
      <c r="P73" s="1" t="s">
        <v>24</v>
      </c>
    </row>
    <row r="74" spans="1:16" x14ac:dyDescent="0.25">
      <c r="A74" s="1" t="s">
        <v>160</v>
      </c>
      <c r="B74" s="1" t="s">
        <v>784</v>
      </c>
      <c r="C74" s="1" t="s">
        <v>785</v>
      </c>
      <c r="D74" s="1" t="s">
        <v>786</v>
      </c>
      <c r="E74" s="1" t="s">
        <v>127</v>
      </c>
      <c r="F74" s="1" t="s">
        <v>16</v>
      </c>
      <c r="G74" s="1" t="s">
        <v>21</v>
      </c>
      <c r="H74" s="2">
        <v>0.75</v>
      </c>
      <c r="I74" s="8">
        <v>3</v>
      </c>
      <c r="J74" s="1"/>
      <c r="K74" s="1"/>
      <c r="L74" s="1" t="s">
        <v>4348</v>
      </c>
      <c r="M74" s="2">
        <v>38.003999999999998</v>
      </c>
      <c r="N74" s="2">
        <f t="shared" si="4"/>
        <v>38.003999999999998</v>
      </c>
      <c r="O74" s="2">
        <f t="shared" si="5"/>
        <v>3.1669999999999998</v>
      </c>
      <c r="P74" s="1" t="s">
        <v>77</v>
      </c>
    </row>
    <row r="75" spans="1:16" x14ac:dyDescent="0.25">
      <c r="A75" s="1" t="s">
        <v>160</v>
      </c>
      <c r="B75" s="1" t="s">
        <v>790</v>
      </c>
      <c r="C75" s="1" t="s">
        <v>791</v>
      </c>
      <c r="D75" s="1" t="s">
        <v>792</v>
      </c>
      <c r="E75" s="1" t="s">
        <v>20</v>
      </c>
      <c r="F75" s="1" t="s">
        <v>16</v>
      </c>
      <c r="G75" s="1" t="s">
        <v>21</v>
      </c>
      <c r="H75" s="2">
        <v>0.75</v>
      </c>
      <c r="I75" s="8">
        <v>2</v>
      </c>
      <c r="J75" s="1"/>
      <c r="K75" s="1"/>
      <c r="L75" s="1" t="s">
        <v>4509</v>
      </c>
      <c r="M75" s="2">
        <v>75.900000000000006</v>
      </c>
      <c r="N75" s="2">
        <f t="shared" si="4"/>
        <v>75.900000000000006</v>
      </c>
      <c r="O75" s="2">
        <f t="shared" si="5"/>
        <v>6.3250000000000002</v>
      </c>
      <c r="P75" s="1" t="s">
        <v>22</v>
      </c>
    </row>
    <row r="76" spans="1:16" x14ac:dyDescent="0.25">
      <c r="A76" s="1" t="s">
        <v>160</v>
      </c>
      <c r="B76" s="1" t="s">
        <v>796</v>
      </c>
      <c r="C76" s="1" t="s">
        <v>797</v>
      </c>
      <c r="D76" s="1" t="s">
        <v>798</v>
      </c>
      <c r="E76" s="1" t="s">
        <v>43</v>
      </c>
      <c r="F76" s="1" t="s">
        <v>16</v>
      </c>
      <c r="G76" s="1" t="s">
        <v>21</v>
      </c>
      <c r="H76" s="2">
        <v>0.75</v>
      </c>
      <c r="I76" s="8">
        <v>2</v>
      </c>
      <c r="J76" s="1" t="s">
        <v>4510</v>
      </c>
      <c r="K76" s="1"/>
      <c r="L76" s="1"/>
      <c r="M76" s="2"/>
      <c r="N76" s="19">
        <f t="shared" si="4"/>
        <v>0</v>
      </c>
      <c r="O76" s="19">
        <f t="shared" si="5"/>
        <v>0</v>
      </c>
      <c r="P76" s="1" t="s">
        <v>32</v>
      </c>
    </row>
    <row r="77" spans="1:16" x14ac:dyDescent="0.25">
      <c r="A77" s="1" t="s">
        <v>160</v>
      </c>
      <c r="B77" s="1" t="s">
        <v>823</v>
      </c>
      <c r="C77" s="1" t="s">
        <v>824</v>
      </c>
      <c r="D77" s="1" t="s">
        <v>825</v>
      </c>
      <c r="E77" s="1" t="s">
        <v>15</v>
      </c>
      <c r="F77" s="1" t="s">
        <v>16</v>
      </c>
      <c r="G77" s="1" t="s">
        <v>21</v>
      </c>
      <c r="H77" s="2">
        <v>0.75</v>
      </c>
      <c r="I77" s="8">
        <v>1</v>
      </c>
      <c r="J77" s="1"/>
      <c r="K77" s="1"/>
      <c r="L77" s="1" t="s">
        <v>4514</v>
      </c>
      <c r="M77" s="2">
        <v>45.78</v>
      </c>
      <c r="N77" s="2">
        <f t="shared" si="4"/>
        <v>45.78</v>
      </c>
      <c r="O77" s="2">
        <f t="shared" si="5"/>
        <v>3.8149999999999999</v>
      </c>
      <c r="P77" s="1" t="s">
        <v>12</v>
      </c>
    </row>
    <row r="78" spans="1:16" x14ac:dyDescent="0.25">
      <c r="A78" s="1" t="s">
        <v>160</v>
      </c>
      <c r="B78" s="1" t="s">
        <v>826</v>
      </c>
      <c r="C78" s="1" t="s">
        <v>827</v>
      </c>
      <c r="D78" s="1" t="s">
        <v>828</v>
      </c>
      <c r="E78" s="1" t="s">
        <v>15</v>
      </c>
      <c r="F78" s="1" t="s">
        <v>16</v>
      </c>
      <c r="G78" s="1" t="s">
        <v>21</v>
      </c>
      <c r="H78" s="2">
        <v>0.75</v>
      </c>
      <c r="I78" s="8">
        <v>1</v>
      </c>
      <c r="J78" s="1"/>
      <c r="K78" s="1"/>
      <c r="L78" s="1" t="s">
        <v>4515</v>
      </c>
      <c r="M78" s="2">
        <v>23.352</v>
      </c>
      <c r="N78" s="2">
        <f t="shared" si="4"/>
        <v>23.352</v>
      </c>
      <c r="O78" s="2">
        <f t="shared" si="5"/>
        <v>1.946</v>
      </c>
      <c r="P78" s="1" t="s">
        <v>12</v>
      </c>
    </row>
    <row r="79" spans="1:16" x14ac:dyDescent="0.25">
      <c r="A79" s="1" t="s">
        <v>160</v>
      </c>
      <c r="B79" s="1" t="s">
        <v>853</v>
      </c>
      <c r="C79" s="1" t="s">
        <v>854</v>
      </c>
      <c r="D79" s="1" t="s">
        <v>855</v>
      </c>
      <c r="E79" s="1" t="s">
        <v>15</v>
      </c>
      <c r="F79" s="1" t="s">
        <v>16</v>
      </c>
      <c r="G79" s="1" t="s">
        <v>26</v>
      </c>
      <c r="H79" s="2">
        <v>0</v>
      </c>
      <c r="I79" s="8">
        <v>1</v>
      </c>
      <c r="J79" s="1"/>
      <c r="K79" s="1"/>
      <c r="L79" s="1" t="s">
        <v>4517</v>
      </c>
      <c r="M79" s="2">
        <v>39.552</v>
      </c>
      <c r="N79" s="2">
        <f t="shared" si="4"/>
        <v>39.552</v>
      </c>
      <c r="O79" s="2">
        <f t="shared" si="5"/>
        <v>3.2959999999999998</v>
      </c>
      <c r="P79" s="1" t="s">
        <v>12</v>
      </c>
    </row>
    <row r="80" spans="1:16" x14ac:dyDescent="0.25">
      <c r="A80" s="1" t="s">
        <v>160</v>
      </c>
      <c r="B80" s="1" t="s">
        <v>859</v>
      </c>
      <c r="C80" s="1" t="s">
        <v>860</v>
      </c>
      <c r="D80" s="1" t="s">
        <v>861</v>
      </c>
      <c r="E80" s="1" t="s">
        <v>15</v>
      </c>
      <c r="F80" s="1" t="s">
        <v>16</v>
      </c>
      <c r="G80" s="1" t="s">
        <v>26</v>
      </c>
      <c r="H80" s="2">
        <v>0</v>
      </c>
      <c r="I80" s="8">
        <v>1</v>
      </c>
      <c r="J80" s="1"/>
      <c r="K80" s="1"/>
      <c r="L80" s="1" t="s">
        <v>4518</v>
      </c>
      <c r="M80" s="2">
        <v>23.7</v>
      </c>
      <c r="N80" s="2">
        <f t="shared" si="4"/>
        <v>23.7</v>
      </c>
      <c r="O80" s="2">
        <f t="shared" si="5"/>
        <v>1.9749999999999999</v>
      </c>
      <c r="P80" s="1" t="s">
        <v>12</v>
      </c>
    </row>
    <row r="81" spans="1:16" x14ac:dyDescent="0.25">
      <c r="A81" s="1" t="s">
        <v>160</v>
      </c>
      <c r="B81" s="1" t="s">
        <v>881</v>
      </c>
      <c r="C81" s="1" t="s">
        <v>882</v>
      </c>
      <c r="D81" s="1" t="s">
        <v>883</v>
      </c>
      <c r="E81" s="1" t="s">
        <v>15</v>
      </c>
      <c r="F81" s="1" t="s">
        <v>16</v>
      </c>
      <c r="G81" s="1" t="s">
        <v>21</v>
      </c>
      <c r="H81" s="2">
        <v>0.75</v>
      </c>
      <c r="I81" s="8">
        <v>1</v>
      </c>
      <c r="J81" s="1"/>
      <c r="K81" s="1"/>
      <c r="L81" s="1" t="s">
        <v>4520</v>
      </c>
      <c r="M81" s="2"/>
      <c r="N81" s="19">
        <f t="shared" si="4"/>
        <v>0</v>
      </c>
      <c r="O81" s="19">
        <f t="shared" si="5"/>
        <v>0</v>
      </c>
      <c r="P81" s="1" t="s">
        <v>12</v>
      </c>
    </row>
    <row r="82" spans="1:16" x14ac:dyDescent="0.25">
      <c r="A82" s="1" t="s">
        <v>160</v>
      </c>
      <c r="B82" s="1" t="s">
        <v>884</v>
      </c>
      <c r="C82" s="1" t="s">
        <v>885</v>
      </c>
      <c r="D82" s="1" t="s">
        <v>886</v>
      </c>
      <c r="E82" s="1" t="s">
        <v>15</v>
      </c>
      <c r="F82" s="1" t="s">
        <v>16</v>
      </c>
      <c r="G82" s="1" t="s">
        <v>21</v>
      </c>
      <c r="H82" s="2">
        <v>0.75</v>
      </c>
      <c r="I82" s="8">
        <v>2</v>
      </c>
      <c r="J82" s="1"/>
      <c r="K82" s="1"/>
      <c r="L82" s="1" t="s">
        <v>4521</v>
      </c>
      <c r="M82" s="2">
        <v>11.016</v>
      </c>
      <c r="N82" s="2">
        <f t="shared" si="4"/>
        <v>11.016</v>
      </c>
      <c r="O82" s="2">
        <f t="shared" si="5"/>
        <v>0.91800000000000004</v>
      </c>
      <c r="P82" s="1" t="s">
        <v>22</v>
      </c>
    </row>
    <row r="83" spans="1:16" x14ac:dyDescent="0.25">
      <c r="A83" s="1" t="s">
        <v>160</v>
      </c>
      <c r="B83" s="1" t="s">
        <v>887</v>
      </c>
      <c r="C83" s="1" t="s">
        <v>888</v>
      </c>
      <c r="D83" s="1" t="s">
        <v>889</v>
      </c>
      <c r="E83" s="1" t="s">
        <v>20</v>
      </c>
      <c r="F83" s="1" t="s">
        <v>16</v>
      </c>
      <c r="G83" s="1" t="s">
        <v>21</v>
      </c>
      <c r="H83" s="2">
        <v>0.75</v>
      </c>
      <c r="I83" s="8">
        <v>3</v>
      </c>
      <c r="J83" s="1"/>
      <c r="K83" s="1"/>
      <c r="L83" s="1" t="s">
        <v>4522</v>
      </c>
      <c r="M83" s="2">
        <v>143.52000000000001</v>
      </c>
      <c r="N83" s="2">
        <f t="shared" si="4"/>
        <v>143.52000000000001</v>
      </c>
      <c r="O83" s="2">
        <f t="shared" si="5"/>
        <v>11.96</v>
      </c>
      <c r="P83" s="1" t="s">
        <v>64</v>
      </c>
    </row>
    <row r="84" spans="1:16" x14ac:dyDescent="0.25">
      <c r="A84" s="1" t="s">
        <v>160</v>
      </c>
      <c r="B84" s="1" t="s">
        <v>896</v>
      </c>
      <c r="C84" s="1" t="s">
        <v>897</v>
      </c>
      <c r="D84" s="1" t="s">
        <v>898</v>
      </c>
      <c r="E84" s="1" t="s">
        <v>15</v>
      </c>
      <c r="F84" s="1" t="s">
        <v>16</v>
      </c>
      <c r="G84" s="1" t="s">
        <v>21</v>
      </c>
      <c r="H84" s="2">
        <v>0.75</v>
      </c>
      <c r="I84" s="8">
        <v>1</v>
      </c>
      <c r="J84" s="1"/>
      <c r="K84" s="1"/>
      <c r="L84" s="1" t="s">
        <v>4763</v>
      </c>
      <c r="M84" s="2">
        <v>4.5</v>
      </c>
      <c r="N84" s="2">
        <f t="shared" si="4"/>
        <v>4.5</v>
      </c>
      <c r="O84" s="2">
        <f t="shared" si="5"/>
        <v>0.375</v>
      </c>
      <c r="P84" s="1" t="s">
        <v>24</v>
      </c>
    </row>
    <row r="85" spans="1:16" x14ac:dyDescent="0.25">
      <c r="A85" s="1" t="s">
        <v>160</v>
      </c>
      <c r="B85" s="1" t="s">
        <v>902</v>
      </c>
      <c r="C85" s="1" t="s">
        <v>903</v>
      </c>
      <c r="D85" s="1" t="s">
        <v>904</v>
      </c>
      <c r="E85" s="1" t="s">
        <v>25</v>
      </c>
      <c r="F85" s="1" t="s">
        <v>16</v>
      </c>
      <c r="G85" s="1" t="s">
        <v>26</v>
      </c>
      <c r="H85" s="2">
        <v>0</v>
      </c>
      <c r="I85" s="8">
        <v>1</v>
      </c>
      <c r="J85" s="1" t="s">
        <v>4696</v>
      </c>
      <c r="K85" s="1">
        <v>64</v>
      </c>
      <c r="L85" s="1"/>
      <c r="M85" s="2"/>
      <c r="N85" s="2">
        <f t="shared" si="4"/>
        <v>64</v>
      </c>
      <c r="O85" s="2">
        <f t="shared" si="5"/>
        <v>5.333333333333333</v>
      </c>
      <c r="P85" s="1" t="s">
        <v>23</v>
      </c>
    </row>
    <row r="86" spans="1:16" x14ac:dyDescent="0.25">
      <c r="A86" s="1" t="s">
        <v>160</v>
      </c>
      <c r="B86" s="1" t="s">
        <v>921</v>
      </c>
      <c r="C86" s="1" t="s">
        <v>922</v>
      </c>
      <c r="D86" s="1" t="s">
        <v>923</v>
      </c>
      <c r="E86" s="1" t="s">
        <v>25</v>
      </c>
      <c r="F86" s="1" t="s">
        <v>16</v>
      </c>
      <c r="G86" s="1" t="s">
        <v>26</v>
      </c>
      <c r="H86" s="2">
        <v>0</v>
      </c>
      <c r="I86" s="8">
        <v>1</v>
      </c>
      <c r="J86" s="1" t="s">
        <v>4696</v>
      </c>
      <c r="K86" s="1">
        <v>542.72</v>
      </c>
      <c r="L86" s="1" t="s">
        <v>4290</v>
      </c>
      <c r="M86" s="2">
        <v>63.671999999999997</v>
      </c>
      <c r="N86" s="2">
        <f t="shared" si="4"/>
        <v>606.39200000000005</v>
      </c>
      <c r="O86" s="2">
        <f t="shared" si="5"/>
        <v>50.532666666666671</v>
      </c>
      <c r="P86" s="1" t="s">
        <v>23</v>
      </c>
    </row>
    <row r="87" spans="1:16" x14ac:dyDescent="0.25">
      <c r="A87" s="1" t="s">
        <v>160</v>
      </c>
      <c r="B87" s="1" t="s">
        <v>945</v>
      </c>
      <c r="C87" s="1" t="s">
        <v>946</v>
      </c>
      <c r="D87" s="1" t="s">
        <v>947</v>
      </c>
      <c r="E87" s="1" t="s">
        <v>25</v>
      </c>
      <c r="F87" s="1" t="s">
        <v>16</v>
      </c>
      <c r="G87" s="1" t="s">
        <v>26</v>
      </c>
      <c r="H87" s="2">
        <v>0</v>
      </c>
      <c r="I87" s="8">
        <v>1</v>
      </c>
      <c r="J87" s="1" t="s">
        <v>4696</v>
      </c>
      <c r="K87" s="1">
        <v>171.52</v>
      </c>
      <c r="L87" s="1" t="s">
        <v>4291</v>
      </c>
      <c r="M87" s="2">
        <v>18.071999999999999</v>
      </c>
      <c r="N87" s="2">
        <f t="shared" si="4"/>
        <v>189.59200000000001</v>
      </c>
      <c r="O87" s="2">
        <f t="shared" si="5"/>
        <v>15.799333333333335</v>
      </c>
      <c r="P87" s="1" t="s">
        <v>23</v>
      </c>
    </row>
    <row r="88" spans="1:16" x14ac:dyDescent="0.25">
      <c r="A88" s="1" t="s">
        <v>160</v>
      </c>
      <c r="B88" s="1" t="s">
        <v>948</v>
      </c>
      <c r="C88" s="1" t="s">
        <v>949</v>
      </c>
      <c r="D88" s="1" t="s">
        <v>950</v>
      </c>
      <c r="E88" s="1" t="s">
        <v>25</v>
      </c>
      <c r="F88" s="1" t="s">
        <v>16</v>
      </c>
      <c r="G88" s="1" t="s">
        <v>26</v>
      </c>
      <c r="H88" s="2">
        <v>0</v>
      </c>
      <c r="I88" s="8">
        <v>1</v>
      </c>
      <c r="J88" s="1" t="s">
        <v>4696</v>
      </c>
      <c r="K88" s="1">
        <v>115.2</v>
      </c>
      <c r="L88" s="1"/>
      <c r="M88" s="2"/>
      <c r="N88" s="2">
        <f t="shared" si="4"/>
        <v>115.2</v>
      </c>
      <c r="O88" s="2">
        <f t="shared" si="5"/>
        <v>9.6</v>
      </c>
      <c r="P88" s="1" t="s">
        <v>23</v>
      </c>
    </row>
    <row r="89" spans="1:16" x14ac:dyDescent="0.25">
      <c r="A89" s="1" t="s">
        <v>160</v>
      </c>
      <c r="B89" s="1" t="s">
        <v>951</v>
      </c>
      <c r="C89" s="1" t="s">
        <v>952</v>
      </c>
      <c r="D89" s="1" t="s">
        <v>953</v>
      </c>
      <c r="E89" s="1" t="s">
        <v>25</v>
      </c>
      <c r="F89" s="1" t="s">
        <v>16</v>
      </c>
      <c r="G89" s="1" t="s">
        <v>26</v>
      </c>
      <c r="H89" s="2">
        <v>0</v>
      </c>
      <c r="I89" s="8">
        <v>1</v>
      </c>
      <c r="J89" s="1" t="s">
        <v>4696</v>
      </c>
      <c r="K89" s="1">
        <v>115.2</v>
      </c>
      <c r="L89" s="1" t="s">
        <v>4292</v>
      </c>
      <c r="M89" s="2">
        <v>3</v>
      </c>
      <c r="N89" s="2">
        <f t="shared" si="4"/>
        <v>118.2</v>
      </c>
      <c r="O89" s="2">
        <f t="shared" si="5"/>
        <v>9.85</v>
      </c>
      <c r="P89" s="1" t="s">
        <v>23</v>
      </c>
    </row>
    <row r="90" spans="1:16" x14ac:dyDescent="0.25">
      <c r="A90" s="1" t="s">
        <v>160</v>
      </c>
      <c r="B90" s="1" t="s">
        <v>997</v>
      </c>
      <c r="C90" s="1" t="s">
        <v>998</v>
      </c>
      <c r="D90" s="1" t="s">
        <v>999</v>
      </c>
      <c r="E90" s="1" t="s">
        <v>20</v>
      </c>
      <c r="F90" s="1" t="s">
        <v>16</v>
      </c>
      <c r="G90" s="1" t="s">
        <v>21</v>
      </c>
      <c r="H90" s="2">
        <v>0.75</v>
      </c>
      <c r="I90" s="8">
        <v>1</v>
      </c>
      <c r="J90" s="1"/>
      <c r="K90" s="1"/>
      <c r="L90" s="1" t="s">
        <v>4206</v>
      </c>
      <c r="M90" s="2">
        <v>1.5</v>
      </c>
      <c r="N90" s="2">
        <f t="shared" si="4"/>
        <v>1.5</v>
      </c>
      <c r="O90" s="2">
        <f t="shared" si="5"/>
        <v>0.125</v>
      </c>
      <c r="P90" s="1" t="s">
        <v>12</v>
      </c>
    </row>
    <row r="91" spans="1:16" x14ac:dyDescent="0.25">
      <c r="A91" s="1" t="s">
        <v>160</v>
      </c>
      <c r="B91" s="1" t="s">
        <v>1000</v>
      </c>
      <c r="C91" s="1" t="s">
        <v>1001</v>
      </c>
      <c r="D91" s="1" t="s">
        <v>1002</v>
      </c>
      <c r="E91" s="1" t="s">
        <v>15</v>
      </c>
      <c r="F91" s="1" t="s">
        <v>16</v>
      </c>
      <c r="G91" s="1" t="s">
        <v>21</v>
      </c>
      <c r="H91" s="2">
        <v>0.75</v>
      </c>
      <c r="I91" s="8">
        <v>3</v>
      </c>
      <c r="J91" s="1"/>
      <c r="K91" s="1"/>
      <c r="L91" s="1" t="s">
        <v>4765</v>
      </c>
      <c r="M91" s="2">
        <v>893.04</v>
      </c>
      <c r="N91" s="2">
        <f t="shared" si="4"/>
        <v>893.04</v>
      </c>
      <c r="O91" s="2">
        <f t="shared" si="5"/>
        <v>74.42</v>
      </c>
      <c r="P91" s="1" t="s">
        <v>64</v>
      </c>
    </row>
    <row r="92" spans="1:16" x14ac:dyDescent="0.25">
      <c r="A92" s="1" t="s">
        <v>160</v>
      </c>
      <c r="B92" s="1" t="s">
        <v>1006</v>
      </c>
      <c r="C92" s="1" t="s">
        <v>1007</v>
      </c>
      <c r="D92" s="1" t="s">
        <v>1008</v>
      </c>
      <c r="E92" s="1" t="s">
        <v>15</v>
      </c>
      <c r="F92" s="1" t="s">
        <v>16</v>
      </c>
      <c r="G92" s="1" t="s">
        <v>21</v>
      </c>
      <c r="H92" s="2">
        <v>0.75</v>
      </c>
      <c r="I92" s="8">
        <v>3</v>
      </c>
      <c r="J92" s="1"/>
      <c r="K92" s="1"/>
      <c r="L92" s="1" t="s">
        <v>4766</v>
      </c>
      <c r="M92" s="2"/>
      <c r="N92" s="19">
        <f t="shared" si="4"/>
        <v>0</v>
      </c>
      <c r="O92" s="19">
        <f t="shared" si="5"/>
        <v>0</v>
      </c>
      <c r="P92" s="1" t="s">
        <v>64</v>
      </c>
    </row>
    <row r="93" spans="1:16" x14ac:dyDescent="0.25">
      <c r="A93" s="1" t="s">
        <v>160</v>
      </c>
      <c r="B93" s="1" t="s">
        <v>1030</v>
      </c>
      <c r="C93" s="1" t="s">
        <v>1031</v>
      </c>
      <c r="D93" s="1" t="s">
        <v>1032</v>
      </c>
      <c r="E93" s="1" t="s">
        <v>25</v>
      </c>
      <c r="F93" s="1" t="s">
        <v>16</v>
      </c>
      <c r="G93" s="1" t="s">
        <v>26</v>
      </c>
      <c r="H93" s="2">
        <v>0</v>
      </c>
      <c r="I93" s="8">
        <v>1</v>
      </c>
      <c r="J93" s="1" t="s">
        <v>4696</v>
      </c>
      <c r="K93" s="1">
        <v>245.76</v>
      </c>
      <c r="L93" s="1"/>
      <c r="M93" s="2"/>
      <c r="N93" s="2">
        <f t="shared" si="4"/>
        <v>245.76</v>
      </c>
      <c r="O93" s="2">
        <f t="shared" si="5"/>
        <v>20.48</v>
      </c>
      <c r="P93" s="1" t="s">
        <v>23</v>
      </c>
    </row>
    <row r="94" spans="1:16" x14ac:dyDescent="0.25">
      <c r="A94" s="1" t="s">
        <v>160</v>
      </c>
      <c r="B94" s="1" t="s">
        <v>1033</v>
      </c>
      <c r="C94" s="1" t="s">
        <v>1034</v>
      </c>
      <c r="D94" s="1" t="s">
        <v>1035</v>
      </c>
      <c r="E94" s="1" t="s">
        <v>20</v>
      </c>
      <c r="F94" s="1" t="s">
        <v>16</v>
      </c>
      <c r="G94" s="1" t="s">
        <v>21</v>
      </c>
      <c r="H94" s="2">
        <v>0.75</v>
      </c>
      <c r="I94" s="8">
        <v>2</v>
      </c>
      <c r="J94" s="1"/>
      <c r="K94" s="1"/>
      <c r="L94" s="1" t="s">
        <v>4768</v>
      </c>
      <c r="M94" s="2">
        <v>271.89600000000002</v>
      </c>
      <c r="N94" s="2">
        <f t="shared" si="4"/>
        <v>271.89600000000002</v>
      </c>
      <c r="O94" s="2">
        <f t="shared" si="5"/>
        <v>22.658000000000001</v>
      </c>
      <c r="P94" s="1" t="s">
        <v>32</v>
      </c>
    </row>
    <row r="95" spans="1:16" x14ac:dyDescent="0.25">
      <c r="A95" s="1" t="s">
        <v>160</v>
      </c>
      <c r="B95" s="1" t="s">
        <v>1039</v>
      </c>
      <c r="C95" s="1" t="s">
        <v>1040</v>
      </c>
      <c r="D95" s="1" t="s">
        <v>1041</v>
      </c>
      <c r="E95" s="1" t="s">
        <v>20</v>
      </c>
      <c r="F95" s="1" t="s">
        <v>16</v>
      </c>
      <c r="G95" s="1" t="s">
        <v>21</v>
      </c>
      <c r="H95" s="2">
        <v>0.75</v>
      </c>
      <c r="I95" s="8">
        <v>2</v>
      </c>
      <c r="J95" s="1"/>
      <c r="K95" s="1"/>
      <c r="L95" s="1" t="s">
        <v>4769</v>
      </c>
      <c r="M95" s="2">
        <v>26.495999999999999</v>
      </c>
      <c r="N95" s="2">
        <f t="shared" si="4"/>
        <v>26.495999999999999</v>
      </c>
      <c r="O95" s="2">
        <f t="shared" si="5"/>
        <v>2.2079999999999997</v>
      </c>
      <c r="P95" s="1" t="s">
        <v>32</v>
      </c>
    </row>
    <row r="96" spans="1:16" x14ac:dyDescent="0.25">
      <c r="A96" s="1" t="s">
        <v>160</v>
      </c>
      <c r="B96" s="1" t="s">
        <v>1042</v>
      </c>
      <c r="C96" s="1" t="s">
        <v>1043</v>
      </c>
      <c r="D96" s="1" t="s">
        <v>1044</v>
      </c>
      <c r="E96" s="1" t="s">
        <v>15</v>
      </c>
      <c r="F96" s="1" t="s">
        <v>16</v>
      </c>
      <c r="G96" s="1" t="s">
        <v>21</v>
      </c>
      <c r="H96" s="2">
        <v>0.75</v>
      </c>
      <c r="I96" s="8">
        <v>1</v>
      </c>
      <c r="J96" s="1"/>
      <c r="K96" s="1"/>
      <c r="L96" s="1" t="s">
        <v>4766</v>
      </c>
      <c r="M96" s="2">
        <v>21.564</v>
      </c>
      <c r="N96" s="2">
        <f t="shared" si="4"/>
        <v>21.564</v>
      </c>
      <c r="O96" s="2">
        <f t="shared" si="5"/>
        <v>1.7969999999999999</v>
      </c>
      <c r="P96" s="1" t="s">
        <v>24</v>
      </c>
    </row>
    <row r="97" spans="1:16" x14ac:dyDescent="0.25">
      <c r="A97" s="1" t="s">
        <v>160</v>
      </c>
      <c r="B97" s="1" t="s">
        <v>1045</v>
      </c>
      <c r="C97" s="1" t="s">
        <v>1046</v>
      </c>
      <c r="D97" s="1" t="s">
        <v>1047</v>
      </c>
      <c r="E97" s="1" t="s">
        <v>25</v>
      </c>
      <c r="F97" s="1" t="s">
        <v>16</v>
      </c>
      <c r="G97" s="1" t="s">
        <v>26</v>
      </c>
      <c r="H97" s="2">
        <v>0</v>
      </c>
      <c r="I97" s="8">
        <v>1</v>
      </c>
      <c r="J97" s="1" t="s">
        <v>4696</v>
      </c>
      <c r="K97" s="1">
        <v>130.56</v>
      </c>
      <c r="L97" s="1"/>
      <c r="M97" s="2"/>
      <c r="N97" s="2">
        <f t="shared" si="4"/>
        <v>130.56</v>
      </c>
      <c r="O97" s="2">
        <f t="shared" si="5"/>
        <v>10.88</v>
      </c>
      <c r="P97" s="1" t="s">
        <v>23</v>
      </c>
    </row>
    <row r="98" spans="1:16" x14ac:dyDescent="0.25">
      <c r="A98" s="1" t="s">
        <v>160</v>
      </c>
      <c r="B98" s="1" t="s">
        <v>1072</v>
      </c>
      <c r="C98" s="1" t="s">
        <v>1073</v>
      </c>
      <c r="D98" s="1" t="s">
        <v>1074</v>
      </c>
      <c r="E98" s="1" t="s">
        <v>15</v>
      </c>
      <c r="F98" s="1" t="s">
        <v>16</v>
      </c>
      <c r="G98" s="1" t="s">
        <v>21</v>
      </c>
      <c r="H98" s="2">
        <v>0.75</v>
      </c>
      <c r="I98" s="8">
        <v>8</v>
      </c>
      <c r="J98" s="1"/>
      <c r="K98" s="1"/>
      <c r="L98" s="1" t="s">
        <v>4529</v>
      </c>
      <c r="M98" s="2">
        <v>2.7189999999999999</v>
      </c>
      <c r="N98" s="2">
        <f t="shared" si="4"/>
        <v>2.7189999999999999</v>
      </c>
      <c r="O98" s="2">
        <f t="shared" si="5"/>
        <v>0.22658333333333333</v>
      </c>
      <c r="P98" s="1" t="s">
        <v>145</v>
      </c>
    </row>
    <row r="99" spans="1:16" x14ac:dyDescent="0.25">
      <c r="A99" s="1" t="s">
        <v>160</v>
      </c>
      <c r="B99" s="1" t="s">
        <v>1078</v>
      </c>
      <c r="C99" s="1" t="s">
        <v>1079</v>
      </c>
      <c r="D99" s="1" t="s">
        <v>1080</v>
      </c>
      <c r="E99" s="1" t="s">
        <v>15</v>
      </c>
      <c r="F99" s="1" t="s">
        <v>16</v>
      </c>
      <c r="G99" s="1" t="s">
        <v>26</v>
      </c>
      <c r="H99" s="2">
        <v>0</v>
      </c>
      <c r="I99" s="8">
        <v>1</v>
      </c>
      <c r="J99" s="1"/>
      <c r="K99" s="1"/>
      <c r="L99" s="1" t="s">
        <v>4328</v>
      </c>
      <c r="M99" s="2">
        <v>0</v>
      </c>
      <c r="N99" s="19">
        <f t="shared" si="4"/>
        <v>0</v>
      </c>
      <c r="O99" s="19">
        <f t="shared" si="5"/>
        <v>0</v>
      </c>
      <c r="P99" s="1" t="s">
        <v>44</v>
      </c>
    </row>
    <row r="100" spans="1:16" x14ac:dyDescent="0.25">
      <c r="A100" s="1" t="s">
        <v>160</v>
      </c>
      <c r="B100" s="1" t="s">
        <v>1093</v>
      </c>
      <c r="C100" s="1" t="s">
        <v>1094</v>
      </c>
      <c r="D100" s="1" t="s">
        <v>1095</v>
      </c>
      <c r="E100" s="1" t="s">
        <v>15</v>
      </c>
      <c r="F100" s="1" t="s">
        <v>16</v>
      </c>
      <c r="G100" s="1" t="s">
        <v>21</v>
      </c>
      <c r="H100" s="2">
        <v>0.75</v>
      </c>
      <c r="I100" s="8">
        <v>1</v>
      </c>
      <c r="J100" s="1"/>
      <c r="K100" s="1"/>
      <c r="L100" s="1" t="s">
        <v>4534</v>
      </c>
      <c r="M100" s="2">
        <v>4.5</v>
      </c>
      <c r="N100" s="2">
        <f t="shared" si="4"/>
        <v>4.5</v>
      </c>
      <c r="O100" s="2">
        <f t="shared" si="5"/>
        <v>0.375</v>
      </c>
      <c r="P100" s="1" t="s">
        <v>12</v>
      </c>
    </row>
    <row r="101" spans="1:16" x14ac:dyDescent="0.25">
      <c r="A101" s="1" t="s">
        <v>160</v>
      </c>
      <c r="B101" s="1" t="s">
        <v>1096</v>
      </c>
      <c r="C101" s="1" t="s">
        <v>1097</v>
      </c>
      <c r="D101" s="1" t="s">
        <v>1098</v>
      </c>
      <c r="E101" s="1" t="s">
        <v>15</v>
      </c>
      <c r="F101" s="1" t="s">
        <v>16</v>
      </c>
      <c r="G101" s="1" t="s">
        <v>21</v>
      </c>
      <c r="H101" s="2">
        <v>0.75</v>
      </c>
      <c r="I101" s="8">
        <v>1</v>
      </c>
      <c r="J101" s="1"/>
      <c r="K101" s="1"/>
      <c r="L101" s="1" t="s">
        <v>4535</v>
      </c>
      <c r="M101" s="2">
        <v>173.88</v>
      </c>
      <c r="N101" s="2">
        <f t="shared" si="4"/>
        <v>173.88</v>
      </c>
      <c r="O101" s="2">
        <f t="shared" si="5"/>
        <v>14.49</v>
      </c>
      <c r="P101" s="1" t="s">
        <v>12</v>
      </c>
    </row>
    <row r="102" spans="1:16" x14ac:dyDescent="0.25">
      <c r="A102" s="1" t="s">
        <v>160</v>
      </c>
      <c r="B102" s="1" t="s">
        <v>1105</v>
      </c>
      <c r="C102" s="1" t="s">
        <v>1106</v>
      </c>
      <c r="D102" s="1" t="s">
        <v>1107</v>
      </c>
      <c r="E102" s="1" t="s">
        <v>28</v>
      </c>
      <c r="F102" s="1" t="s">
        <v>16</v>
      </c>
      <c r="G102" s="1" t="s">
        <v>21</v>
      </c>
      <c r="H102" s="2">
        <v>0.75</v>
      </c>
      <c r="I102" s="8">
        <v>4</v>
      </c>
      <c r="J102" s="1" t="s">
        <v>4486</v>
      </c>
      <c r="K102" s="1">
        <v>145.91999999999999</v>
      </c>
      <c r="L102" s="1"/>
      <c r="M102" s="2"/>
      <c r="N102" s="2">
        <f t="shared" si="4"/>
        <v>145.91999999999999</v>
      </c>
      <c r="O102" s="2">
        <f t="shared" si="5"/>
        <v>12.159999999999998</v>
      </c>
      <c r="P102" s="1" t="s">
        <v>146</v>
      </c>
    </row>
    <row r="103" spans="1:16" x14ac:dyDescent="0.25">
      <c r="A103" s="1" t="s">
        <v>160</v>
      </c>
      <c r="B103" s="1" t="s">
        <v>1108</v>
      </c>
      <c r="C103" s="1" t="s">
        <v>1109</v>
      </c>
      <c r="D103" s="1" t="s">
        <v>1110</v>
      </c>
      <c r="E103" s="1" t="s">
        <v>28</v>
      </c>
      <c r="F103" s="1" t="s">
        <v>16</v>
      </c>
      <c r="G103" s="1" t="s">
        <v>21</v>
      </c>
      <c r="H103" s="2">
        <v>0.75</v>
      </c>
      <c r="I103" s="8">
        <v>3</v>
      </c>
      <c r="J103" s="1" t="s">
        <v>4486</v>
      </c>
      <c r="K103" s="1">
        <v>145.91999999999999</v>
      </c>
      <c r="L103" s="1"/>
      <c r="M103" s="2"/>
      <c r="N103" s="2">
        <f t="shared" si="4"/>
        <v>145.91999999999999</v>
      </c>
      <c r="O103" s="2">
        <f t="shared" si="5"/>
        <v>12.159999999999998</v>
      </c>
      <c r="P103" s="1" t="s">
        <v>74</v>
      </c>
    </row>
    <row r="104" spans="1:16" x14ac:dyDescent="0.25">
      <c r="A104" s="1" t="s">
        <v>160</v>
      </c>
      <c r="B104" s="1" t="s">
        <v>1114</v>
      </c>
      <c r="C104" s="1" t="s">
        <v>1115</v>
      </c>
      <c r="D104" s="1" t="s">
        <v>1116</v>
      </c>
      <c r="E104" s="1" t="s">
        <v>15</v>
      </c>
      <c r="F104" s="1" t="s">
        <v>16</v>
      </c>
      <c r="G104" s="1" t="s">
        <v>21</v>
      </c>
      <c r="H104" s="2">
        <v>0.75</v>
      </c>
      <c r="I104" s="8">
        <v>1</v>
      </c>
      <c r="J104" s="1"/>
      <c r="K104" s="1"/>
      <c r="L104" s="1" t="s">
        <v>4771</v>
      </c>
      <c r="M104" s="2">
        <v>16.5</v>
      </c>
      <c r="N104" s="2">
        <f t="shared" si="4"/>
        <v>16.5</v>
      </c>
      <c r="O104" s="2">
        <f t="shared" si="5"/>
        <v>1.375</v>
      </c>
      <c r="P104" s="1" t="s">
        <v>188</v>
      </c>
    </row>
    <row r="105" spans="1:16" x14ac:dyDescent="0.25">
      <c r="A105" s="1" t="s">
        <v>160</v>
      </c>
      <c r="B105" s="1" t="s">
        <v>1123</v>
      </c>
      <c r="C105" s="1" t="s">
        <v>1124</v>
      </c>
      <c r="D105" s="1" t="s">
        <v>1125</v>
      </c>
      <c r="E105" s="1" t="s">
        <v>15</v>
      </c>
      <c r="F105" s="1" t="s">
        <v>16</v>
      </c>
      <c r="G105" s="1" t="s">
        <v>21</v>
      </c>
      <c r="H105" s="2">
        <v>0.75</v>
      </c>
      <c r="I105" s="8">
        <v>1</v>
      </c>
      <c r="J105" s="1"/>
      <c r="K105" s="1"/>
      <c r="L105" s="1" t="s">
        <v>4539</v>
      </c>
      <c r="M105" s="2">
        <v>0</v>
      </c>
      <c r="N105" s="19">
        <f t="shared" si="4"/>
        <v>0</v>
      </c>
      <c r="O105" s="19">
        <f t="shared" si="5"/>
        <v>0</v>
      </c>
      <c r="P105" s="1" t="s">
        <v>12</v>
      </c>
    </row>
    <row r="106" spans="1:16" x14ac:dyDescent="0.25">
      <c r="A106" s="1" t="s">
        <v>160</v>
      </c>
      <c r="B106" s="1" t="s">
        <v>1156</v>
      </c>
      <c r="C106" s="1" t="s">
        <v>1157</v>
      </c>
      <c r="D106" s="1" t="s">
        <v>1158</v>
      </c>
      <c r="E106" s="1" t="s">
        <v>28</v>
      </c>
      <c r="F106" s="1" t="s">
        <v>16</v>
      </c>
      <c r="G106" s="1" t="s">
        <v>21</v>
      </c>
      <c r="H106" s="2">
        <v>0.75</v>
      </c>
      <c r="I106" s="8">
        <v>4</v>
      </c>
      <c r="J106" s="1" t="s">
        <v>4772</v>
      </c>
      <c r="K106" s="1">
        <v>141.44</v>
      </c>
      <c r="L106" s="1"/>
      <c r="M106" s="2"/>
      <c r="N106" s="2">
        <f t="shared" si="4"/>
        <v>141.44</v>
      </c>
      <c r="O106" s="2">
        <f t="shared" si="5"/>
        <v>11.786666666666667</v>
      </c>
      <c r="P106" s="1" t="s">
        <v>144</v>
      </c>
    </row>
    <row r="107" spans="1:16" x14ac:dyDescent="0.25">
      <c r="A107" s="1" t="s">
        <v>160</v>
      </c>
      <c r="B107" s="1" t="s">
        <v>1159</v>
      </c>
      <c r="C107" s="1" t="s">
        <v>1160</v>
      </c>
      <c r="D107" s="1" t="s">
        <v>1161</v>
      </c>
      <c r="E107" s="1" t="s">
        <v>28</v>
      </c>
      <c r="F107" s="1" t="s">
        <v>16</v>
      </c>
      <c r="G107" s="1" t="s">
        <v>21</v>
      </c>
      <c r="H107" s="2">
        <v>0.75</v>
      </c>
      <c r="I107" s="8">
        <v>1</v>
      </c>
      <c r="J107" s="1" t="s">
        <v>4772</v>
      </c>
      <c r="K107" s="1">
        <v>141.44</v>
      </c>
      <c r="L107" s="1"/>
      <c r="M107" s="2"/>
      <c r="N107" s="2">
        <f t="shared" si="4"/>
        <v>141.44</v>
      </c>
      <c r="O107" s="2">
        <f t="shared" si="5"/>
        <v>11.786666666666667</v>
      </c>
      <c r="P107" s="1" t="s">
        <v>37</v>
      </c>
    </row>
    <row r="108" spans="1:16" x14ac:dyDescent="0.25">
      <c r="A108" s="1" t="s">
        <v>160</v>
      </c>
      <c r="B108" s="1" t="s">
        <v>1162</v>
      </c>
      <c r="C108" s="1" t="s">
        <v>1163</v>
      </c>
      <c r="D108" s="1" t="s">
        <v>1164</v>
      </c>
      <c r="E108" s="1" t="s">
        <v>28</v>
      </c>
      <c r="F108" s="1" t="s">
        <v>16</v>
      </c>
      <c r="G108" s="1" t="s">
        <v>21</v>
      </c>
      <c r="H108" s="2">
        <v>0.75</v>
      </c>
      <c r="I108" s="8">
        <v>4</v>
      </c>
      <c r="J108" s="1" t="s">
        <v>4772</v>
      </c>
      <c r="K108" s="1">
        <v>141.44</v>
      </c>
      <c r="L108" s="1" t="s">
        <v>4163</v>
      </c>
      <c r="M108" s="2">
        <v>59.58</v>
      </c>
      <c r="N108" s="2">
        <f t="shared" si="4"/>
        <v>201.01999999999998</v>
      </c>
      <c r="O108" s="2">
        <f t="shared" si="5"/>
        <v>16.751666666666665</v>
      </c>
      <c r="P108" s="1" t="s">
        <v>144</v>
      </c>
    </row>
    <row r="109" spans="1:16" x14ac:dyDescent="0.25">
      <c r="A109" s="1" t="s">
        <v>160</v>
      </c>
      <c r="B109" s="1" t="s">
        <v>1165</v>
      </c>
      <c r="C109" s="1" t="s">
        <v>1166</v>
      </c>
      <c r="D109" s="1" t="s">
        <v>1167</v>
      </c>
      <c r="E109" s="1" t="s">
        <v>28</v>
      </c>
      <c r="F109" s="1" t="s">
        <v>16</v>
      </c>
      <c r="G109" s="1" t="s">
        <v>21</v>
      </c>
      <c r="H109" s="2">
        <v>0.75</v>
      </c>
      <c r="I109" s="8">
        <v>3</v>
      </c>
      <c r="J109" s="1" t="s">
        <v>4772</v>
      </c>
      <c r="K109" s="1">
        <v>226.13</v>
      </c>
      <c r="L109" s="1"/>
      <c r="M109" s="2"/>
      <c r="N109" s="2">
        <f t="shared" ref="N109:N172" si="6">K109+M109</f>
        <v>226.13</v>
      </c>
      <c r="O109" s="2">
        <f t="shared" si="5"/>
        <v>18.844166666666666</v>
      </c>
      <c r="P109" s="1" t="s">
        <v>90</v>
      </c>
    </row>
    <row r="110" spans="1:16" x14ac:dyDescent="0.25">
      <c r="A110" s="1" t="s">
        <v>160</v>
      </c>
      <c r="B110" s="1" t="s">
        <v>1168</v>
      </c>
      <c r="C110" s="1" t="s">
        <v>1169</v>
      </c>
      <c r="D110" s="1" t="s">
        <v>1170</v>
      </c>
      <c r="E110" s="1" t="s">
        <v>28</v>
      </c>
      <c r="F110" s="1" t="s">
        <v>16</v>
      </c>
      <c r="G110" s="1" t="s">
        <v>21</v>
      </c>
      <c r="H110" s="2">
        <v>0.75</v>
      </c>
      <c r="I110" s="8">
        <v>4</v>
      </c>
      <c r="J110" s="1" t="s">
        <v>4773</v>
      </c>
      <c r="K110" s="1">
        <v>61.32</v>
      </c>
      <c r="L110" s="1"/>
      <c r="M110" s="2"/>
      <c r="N110" s="2">
        <f t="shared" si="6"/>
        <v>61.32</v>
      </c>
      <c r="O110" s="2">
        <f t="shared" si="5"/>
        <v>5.1100000000000003</v>
      </c>
      <c r="P110" s="1" t="s">
        <v>150</v>
      </c>
    </row>
    <row r="111" spans="1:16" x14ac:dyDescent="0.25">
      <c r="A111" s="1" t="s">
        <v>160</v>
      </c>
      <c r="B111" s="1" t="s">
        <v>1171</v>
      </c>
      <c r="C111" s="1" t="s">
        <v>1172</v>
      </c>
      <c r="D111" s="1" t="s">
        <v>1173</v>
      </c>
      <c r="E111" s="1" t="s">
        <v>28</v>
      </c>
      <c r="F111" s="1" t="s">
        <v>16</v>
      </c>
      <c r="G111" s="1" t="s">
        <v>21</v>
      </c>
      <c r="H111" s="2">
        <v>0.75</v>
      </c>
      <c r="I111" s="8">
        <v>1</v>
      </c>
      <c r="J111" s="1" t="s">
        <v>4773</v>
      </c>
      <c r="K111" s="1">
        <v>61.32</v>
      </c>
      <c r="L111" s="1"/>
      <c r="M111" s="2"/>
      <c r="N111" s="2">
        <f t="shared" si="6"/>
        <v>61.32</v>
      </c>
      <c r="O111" s="2">
        <f t="shared" si="5"/>
        <v>5.1100000000000003</v>
      </c>
      <c r="P111" s="1" t="s">
        <v>30</v>
      </c>
    </row>
    <row r="112" spans="1:16" x14ac:dyDescent="0.25">
      <c r="A112" s="1" t="s">
        <v>160</v>
      </c>
      <c r="B112" s="1" t="s">
        <v>1174</v>
      </c>
      <c r="C112" s="1" t="s">
        <v>1175</v>
      </c>
      <c r="D112" s="1" t="s">
        <v>1176</v>
      </c>
      <c r="E112" s="1" t="s">
        <v>28</v>
      </c>
      <c r="F112" s="1" t="s">
        <v>16</v>
      </c>
      <c r="G112" s="1" t="s">
        <v>21</v>
      </c>
      <c r="H112" s="2">
        <v>0.75</v>
      </c>
      <c r="I112" s="8">
        <v>2</v>
      </c>
      <c r="J112" s="1" t="s">
        <v>4773</v>
      </c>
      <c r="K112" s="1">
        <v>61.32</v>
      </c>
      <c r="L112" s="1"/>
      <c r="M112" s="2"/>
      <c r="N112" s="2">
        <f t="shared" si="6"/>
        <v>61.32</v>
      </c>
      <c r="O112" s="2">
        <f t="shared" si="5"/>
        <v>5.1100000000000003</v>
      </c>
      <c r="P112" s="1" t="s">
        <v>1177</v>
      </c>
    </row>
    <row r="113" spans="1:16" x14ac:dyDescent="0.25">
      <c r="A113" s="1" t="s">
        <v>160</v>
      </c>
      <c r="B113" s="1" t="s">
        <v>1178</v>
      </c>
      <c r="C113" s="1" t="s">
        <v>1179</v>
      </c>
      <c r="D113" s="1" t="s">
        <v>1180</v>
      </c>
      <c r="E113" s="1" t="s">
        <v>28</v>
      </c>
      <c r="F113" s="1" t="s">
        <v>16</v>
      </c>
      <c r="G113" s="1" t="s">
        <v>21</v>
      </c>
      <c r="H113" s="2">
        <v>0.75</v>
      </c>
      <c r="I113" s="8">
        <v>4</v>
      </c>
      <c r="J113" s="1" t="s">
        <v>4773</v>
      </c>
      <c r="K113" s="1">
        <v>61.32</v>
      </c>
      <c r="L113" s="1" t="s">
        <v>4164</v>
      </c>
      <c r="M113" s="2">
        <v>71.171999999999997</v>
      </c>
      <c r="N113" s="2">
        <f t="shared" si="6"/>
        <v>132.49199999999999</v>
      </c>
      <c r="O113" s="2">
        <f t="shared" si="5"/>
        <v>11.040999999999999</v>
      </c>
      <c r="P113" s="1" t="s">
        <v>150</v>
      </c>
    </row>
    <row r="114" spans="1:16" x14ac:dyDescent="0.25">
      <c r="A114" s="1" t="s">
        <v>160</v>
      </c>
      <c r="B114" s="1" t="s">
        <v>1181</v>
      </c>
      <c r="C114" s="1" t="s">
        <v>1182</v>
      </c>
      <c r="D114" s="1" t="s">
        <v>1183</v>
      </c>
      <c r="E114" s="1" t="s">
        <v>28</v>
      </c>
      <c r="F114" s="1" t="s">
        <v>16</v>
      </c>
      <c r="G114" s="1" t="s">
        <v>21</v>
      </c>
      <c r="H114" s="2">
        <v>0.75</v>
      </c>
      <c r="I114" s="8">
        <v>2</v>
      </c>
      <c r="J114" s="1" t="s">
        <v>4773</v>
      </c>
      <c r="K114" s="1">
        <v>61.32</v>
      </c>
      <c r="L114" s="1" t="s">
        <v>4165</v>
      </c>
      <c r="M114" s="2">
        <v>10.596</v>
      </c>
      <c r="N114" s="2">
        <f t="shared" si="6"/>
        <v>71.915999999999997</v>
      </c>
      <c r="O114" s="2">
        <f t="shared" si="5"/>
        <v>5.9929999999999994</v>
      </c>
      <c r="P114" s="1" t="s">
        <v>32</v>
      </c>
    </row>
    <row r="115" spans="1:16" x14ac:dyDescent="0.25">
      <c r="A115" s="1" t="s">
        <v>160</v>
      </c>
      <c r="B115" s="1" t="s">
        <v>1184</v>
      </c>
      <c r="C115" s="1" t="s">
        <v>1185</v>
      </c>
      <c r="D115" s="1" t="s">
        <v>1186</v>
      </c>
      <c r="E115" s="1" t="s">
        <v>28</v>
      </c>
      <c r="F115" s="1" t="s">
        <v>16</v>
      </c>
      <c r="G115" s="1" t="s">
        <v>21</v>
      </c>
      <c r="H115" s="2">
        <v>0.75</v>
      </c>
      <c r="I115" s="8">
        <v>2</v>
      </c>
      <c r="J115" s="1" t="s">
        <v>4773</v>
      </c>
      <c r="K115" s="1">
        <v>61.32</v>
      </c>
      <c r="L115" s="1"/>
      <c r="M115" s="2"/>
      <c r="N115" s="2">
        <f t="shared" si="6"/>
        <v>61.32</v>
      </c>
      <c r="O115" s="2">
        <f t="shared" si="5"/>
        <v>5.1100000000000003</v>
      </c>
      <c r="P115" s="1" t="s">
        <v>19</v>
      </c>
    </row>
    <row r="116" spans="1:16" x14ac:dyDescent="0.25">
      <c r="A116" s="1" t="s">
        <v>160</v>
      </c>
      <c r="B116" s="1" t="s">
        <v>1187</v>
      </c>
      <c r="C116" s="1" t="s">
        <v>1188</v>
      </c>
      <c r="D116" s="1" t="s">
        <v>1189</v>
      </c>
      <c r="E116" s="1" t="s">
        <v>28</v>
      </c>
      <c r="F116" s="1" t="s">
        <v>16</v>
      </c>
      <c r="G116" s="1" t="s">
        <v>21</v>
      </c>
      <c r="H116" s="2">
        <v>0.75</v>
      </c>
      <c r="I116" s="8">
        <v>1</v>
      </c>
      <c r="J116" s="1" t="s">
        <v>4773</v>
      </c>
      <c r="K116" s="1">
        <v>61.32</v>
      </c>
      <c r="L116" s="1"/>
      <c r="M116" s="2"/>
      <c r="N116" s="2">
        <f t="shared" si="6"/>
        <v>61.32</v>
      </c>
      <c r="O116" s="2">
        <f t="shared" si="5"/>
        <v>5.1100000000000003</v>
      </c>
      <c r="P116" s="1" t="s">
        <v>30</v>
      </c>
    </row>
    <row r="117" spans="1:16" x14ac:dyDescent="0.25">
      <c r="A117" s="1" t="s">
        <v>160</v>
      </c>
      <c r="B117" s="1" t="s">
        <v>1190</v>
      </c>
      <c r="C117" s="1" t="s">
        <v>1191</v>
      </c>
      <c r="D117" s="1" t="s">
        <v>1192</v>
      </c>
      <c r="E117" s="1" t="s">
        <v>28</v>
      </c>
      <c r="F117" s="1" t="s">
        <v>16</v>
      </c>
      <c r="G117" s="1" t="s">
        <v>21</v>
      </c>
      <c r="H117" s="2">
        <v>0.75</v>
      </c>
      <c r="I117" s="8">
        <v>3</v>
      </c>
      <c r="J117" s="1" t="s">
        <v>4773</v>
      </c>
      <c r="K117" s="1">
        <v>61.32</v>
      </c>
      <c r="L117" s="1"/>
      <c r="M117" s="2"/>
      <c r="N117" s="2">
        <f t="shared" si="6"/>
        <v>61.32</v>
      </c>
      <c r="O117" s="2">
        <f t="shared" si="5"/>
        <v>5.1100000000000003</v>
      </c>
      <c r="P117" s="1" t="s">
        <v>85</v>
      </c>
    </row>
    <row r="118" spans="1:16" x14ac:dyDescent="0.25">
      <c r="A118" s="1" t="s">
        <v>160</v>
      </c>
      <c r="B118" s="1" t="s">
        <v>1193</v>
      </c>
      <c r="C118" s="1" t="s">
        <v>1194</v>
      </c>
      <c r="D118" s="1" t="s">
        <v>1195</v>
      </c>
      <c r="E118" s="1" t="s">
        <v>28</v>
      </c>
      <c r="F118" s="1" t="s">
        <v>16</v>
      </c>
      <c r="G118" s="1" t="s">
        <v>21</v>
      </c>
      <c r="H118" s="2">
        <v>0.75</v>
      </c>
      <c r="I118" s="8">
        <v>1</v>
      </c>
      <c r="J118" s="1" t="s">
        <v>4773</v>
      </c>
      <c r="K118" s="1">
        <v>61.32</v>
      </c>
      <c r="L118" s="1"/>
      <c r="M118" s="2"/>
      <c r="N118" s="2">
        <f t="shared" si="6"/>
        <v>61.32</v>
      </c>
      <c r="O118" s="2">
        <f t="shared" si="5"/>
        <v>5.1100000000000003</v>
      </c>
      <c r="P118" s="1" t="s">
        <v>30</v>
      </c>
    </row>
    <row r="119" spans="1:16" x14ac:dyDescent="0.25">
      <c r="A119" s="1" t="s">
        <v>160</v>
      </c>
      <c r="B119" s="1" t="s">
        <v>1196</v>
      </c>
      <c r="C119" s="1" t="s">
        <v>1197</v>
      </c>
      <c r="D119" s="1" t="s">
        <v>1198</v>
      </c>
      <c r="E119" s="1" t="s">
        <v>28</v>
      </c>
      <c r="F119" s="1" t="s">
        <v>16</v>
      </c>
      <c r="G119" s="1" t="s">
        <v>21</v>
      </c>
      <c r="H119" s="2">
        <v>0.75</v>
      </c>
      <c r="I119" s="8">
        <v>1</v>
      </c>
      <c r="J119" s="1" t="s">
        <v>4773</v>
      </c>
      <c r="K119" s="1">
        <v>61.32</v>
      </c>
      <c r="L119" s="1"/>
      <c r="M119" s="2"/>
      <c r="N119" s="2">
        <f t="shared" si="6"/>
        <v>61.32</v>
      </c>
      <c r="O119" s="2">
        <f t="shared" si="5"/>
        <v>5.1100000000000003</v>
      </c>
      <c r="P119" s="1" t="s">
        <v>30</v>
      </c>
    </row>
    <row r="120" spans="1:16" x14ac:dyDescent="0.25">
      <c r="A120" s="1" t="s">
        <v>160</v>
      </c>
      <c r="B120" s="1" t="s">
        <v>1199</v>
      </c>
      <c r="C120" s="1" t="s">
        <v>1200</v>
      </c>
      <c r="D120" s="1" t="s">
        <v>1201</v>
      </c>
      <c r="E120" s="1" t="s">
        <v>28</v>
      </c>
      <c r="F120" s="1" t="s">
        <v>16</v>
      </c>
      <c r="G120" s="1" t="s">
        <v>21</v>
      </c>
      <c r="H120" s="2">
        <v>0.75</v>
      </c>
      <c r="I120" s="8">
        <v>3</v>
      </c>
      <c r="J120" s="1" t="s">
        <v>4773</v>
      </c>
      <c r="K120" s="1">
        <v>61.32</v>
      </c>
      <c r="L120" s="1"/>
      <c r="M120" s="2"/>
      <c r="N120" s="2">
        <f t="shared" si="6"/>
        <v>61.32</v>
      </c>
      <c r="O120" s="2">
        <f t="shared" si="5"/>
        <v>5.1100000000000003</v>
      </c>
      <c r="P120" s="1" t="s">
        <v>85</v>
      </c>
    </row>
    <row r="121" spans="1:16" x14ac:dyDescent="0.25">
      <c r="A121" s="1" t="s">
        <v>160</v>
      </c>
      <c r="B121" s="1" t="s">
        <v>1202</v>
      </c>
      <c r="C121" s="1" t="s">
        <v>1203</v>
      </c>
      <c r="D121" s="1" t="s">
        <v>1204</v>
      </c>
      <c r="E121" s="1" t="s">
        <v>28</v>
      </c>
      <c r="F121" s="1" t="s">
        <v>16</v>
      </c>
      <c r="G121" s="1" t="s">
        <v>21</v>
      </c>
      <c r="H121" s="2">
        <v>0.75</v>
      </c>
      <c r="I121" s="8">
        <v>1</v>
      </c>
      <c r="J121" s="1" t="s">
        <v>4773</v>
      </c>
      <c r="K121" s="1">
        <v>61.32</v>
      </c>
      <c r="L121" s="1"/>
      <c r="M121" s="2"/>
      <c r="N121" s="2">
        <f t="shared" si="6"/>
        <v>61.32</v>
      </c>
      <c r="O121" s="2">
        <f t="shared" si="5"/>
        <v>5.1100000000000003</v>
      </c>
      <c r="P121" s="1" t="s">
        <v>30</v>
      </c>
    </row>
    <row r="122" spans="1:16" x14ac:dyDescent="0.25">
      <c r="A122" s="1" t="s">
        <v>160</v>
      </c>
      <c r="B122" s="1" t="s">
        <v>1205</v>
      </c>
      <c r="C122" s="1" t="s">
        <v>1206</v>
      </c>
      <c r="D122" s="1" t="s">
        <v>1207</v>
      </c>
      <c r="E122" s="1" t="s">
        <v>28</v>
      </c>
      <c r="F122" s="1" t="s">
        <v>16</v>
      </c>
      <c r="G122" s="1" t="s">
        <v>21</v>
      </c>
      <c r="H122" s="2">
        <v>0.75</v>
      </c>
      <c r="I122" s="8">
        <v>3</v>
      </c>
      <c r="J122" s="1" t="s">
        <v>4773</v>
      </c>
      <c r="K122" s="1">
        <v>61.32</v>
      </c>
      <c r="L122" s="1" t="s">
        <v>4166</v>
      </c>
      <c r="M122" s="2">
        <v>2.1840000000000002</v>
      </c>
      <c r="N122" s="2">
        <f t="shared" si="6"/>
        <v>63.503999999999998</v>
      </c>
      <c r="O122" s="2">
        <f t="shared" si="5"/>
        <v>5.2919999999999998</v>
      </c>
      <c r="P122" s="1" t="s">
        <v>85</v>
      </c>
    </row>
    <row r="123" spans="1:16" x14ac:dyDescent="0.25">
      <c r="A123" s="1" t="s">
        <v>160</v>
      </c>
      <c r="B123" s="1" t="s">
        <v>1208</v>
      </c>
      <c r="C123" s="1" t="s">
        <v>1209</v>
      </c>
      <c r="D123" s="1" t="s">
        <v>1210</v>
      </c>
      <c r="E123" s="1" t="s">
        <v>28</v>
      </c>
      <c r="F123" s="1" t="s">
        <v>16</v>
      </c>
      <c r="G123" s="1" t="s">
        <v>21</v>
      </c>
      <c r="H123" s="2">
        <v>0.75</v>
      </c>
      <c r="I123" s="8">
        <v>2</v>
      </c>
      <c r="J123" s="1" t="s">
        <v>4773</v>
      </c>
      <c r="K123" s="1">
        <v>61.32</v>
      </c>
      <c r="L123" s="1"/>
      <c r="M123" s="2"/>
      <c r="N123" s="2">
        <f t="shared" si="6"/>
        <v>61.32</v>
      </c>
      <c r="O123" s="2">
        <f t="shared" si="5"/>
        <v>5.1100000000000003</v>
      </c>
      <c r="P123" s="1" t="s">
        <v>19</v>
      </c>
    </row>
    <row r="124" spans="1:16" x14ac:dyDescent="0.25">
      <c r="A124" s="1" t="s">
        <v>160</v>
      </c>
      <c r="B124" s="1" t="s">
        <v>1211</v>
      </c>
      <c r="C124" s="1" t="s">
        <v>1212</v>
      </c>
      <c r="D124" s="1" t="s">
        <v>1213</v>
      </c>
      <c r="E124" s="1" t="s">
        <v>28</v>
      </c>
      <c r="F124" s="1" t="s">
        <v>16</v>
      </c>
      <c r="G124" s="1" t="s">
        <v>21</v>
      </c>
      <c r="H124" s="2">
        <v>0.75</v>
      </c>
      <c r="I124" s="8">
        <v>2</v>
      </c>
      <c r="J124" s="1" t="s">
        <v>4773</v>
      </c>
      <c r="K124" s="1">
        <v>61.32</v>
      </c>
      <c r="L124" s="1"/>
      <c r="M124" s="2"/>
      <c r="N124" s="2">
        <f t="shared" si="6"/>
        <v>61.32</v>
      </c>
      <c r="O124" s="2">
        <f t="shared" si="5"/>
        <v>5.1100000000000003</v>
      </c>
      <c r="P124" s="1" t="s">
        <v>19</v>
      </c>
    </row>
    <row r="125" spans="1:16" x14ac:dyDescent="0.25">
      <c r="A125" s="1" t="s">
        <v>160</v>
      </c>
      <c r="B125" s="1" t="s">
        <v>1214</v>
      </c>
      <c r="C125" s="1" t="s">
        <v>1215</v>
      </c>
      <c r="D125" s="1" t="s">
        <v>1216</v>
      </c>
      <c r="E125" s="1" t="s">
        <v>28</v>
      </c>
      <c r="F125" s="1" t="s">
        <v>16</v>
      </c>
      <c r="G125" s="1" t="s">
        <v>21</v>
      </c>
      <c r="H125" s="2">
        <v>0.75</v>
      </c>
      <c r="I125" s="8">
        <v>2</v>
      </c>
      <c r="J125" s="1" t="s">
        <v>4773</v>
      </c>
      <c r="K125" s="1">
        <v>61.32</v>
      </c>
      <c r="L125" s="1"/>
      <c r="M125" s="2"/>
      <c r="N125" s="2">
        <f t="shared" si="6"/>
        <v>61.32</v>
      </c>
      <c r="O125" s="2">
        <f t="shared" si="5"/>
        <v>5.1100000000000003</v>
      </c>
      <c r="P125" s="1" t="s">
        <v>1217</v>
      </c>
    </row>
    <row r="126" spans="1:16" x14ac:dyDescent="0.25">
      <c r="A126" s="1" t="s">
        <v>160</v>
      </c>
      <c r="B126" s="1" t="s">
        <v>1218</v>
      </c>
      <c r="C126" s="1" t="s">
        <v>1219</v>
      </c>
      <c r="D126" s="1" t="s">
        <v>1220</v>
      </c>
      <c r="E126" s="1" t="s">
        <v>28</v>
      </c>
      <c r="F126" s="1" t="s">
        <v>16</v>
      </c>
      <c r="G126" s="1" t="s">
        <v>21</v>
      </c>
      <c r="H126" s="2">
        <v>0.75</v>
      </c>
      <c r="I126" s="8">
        <v>2</v>
      </c>
      <c r="J126" s="1" t="s">
        <v>4773</v>
      </c>
      <c r="K126" s="1">
        <v>61.32</v>
      </c>
      <c r="L126" s="1"/>
      <c r="M126" s="2"/>
      <c r="N126" s="2">
        <f t="shared" si="6"/>
        <v>61.32</v>
      </c>
      <c r="O126" s="2">
        <f t="shared" si="5"/>
        <v>5.1100000000000003</v>
      </c>
      <c r="P126" s="1" t="s">
        <v>19</v>
      </c>
    </row>
    <row r="127" spans="1:16" x14ac:dyDescent="0.25">
      <c r="A127" s="1" t="s">
        <v>160</v>
      </c>
      <c r="B127" s="1" t="s">
        <v>1221</v>
      </c>
      <c r="C127" s="1" t="s">
        <v>1222</v>
      </c>
      <c r="D127" s="1" t="s">
        <v>1223</v>
      </c>
      <c r="E127" s="1" t="s">
        <v>28</v>
      </c>
      <c r="F127" s="1" t="s">
        <v>16</v>
      </c>
      <c r="G127" s="1" t="s">
        <v>21</v>
      </c>
      <c r="H127" s="2">
        <v>0.75</v>
      </c>
      <c r="I127" s="8">
        <v>5</v>
      </c>
      <c r="J127" s="1" t="s">
        <v>4773</v>
      </c>
      <c r="K127" s="1">
        <v>61.32</v>
      </c>
      <c r="L127" s="1"/>
      <c r="M127" s="2"/>
      <c r="N127" s="2">
        <f t="shared" si="6"/>
        <v>61.32</v>
      </c>
      <c r="O127" s="2">
        <f t="shared" si="5"/>
        <v>5.1100000000000003</v>
      </c>
      <c r="P127" s="1" t="s">
        <v>185</v>
      </c>
    </row>
    <row r="128" spans="1:16" x14ac:dyDescent="0.25">
      <c r="A128" s="1" t="s">
        <v>160</v>
      </c>
      <c r="B128" s="1" t="s">
        <v>1224</v>
      </c>
      <c r="C128" s="1" t="s">
        <v>1225</v>
      </c>
      <c r="D128" s="1" t="s">
        <v>1226</v>
      </c>
      <c r="E128" s="1" t="s">
        <v>28</v>
      </c>
      <c r="F128" s="1" t="s">
        <v>16</v>
      </c>
      <c r="G128" s="1" t="s">
        <v>21</v>
      </c>
      <c r="H128" s="2">
        <v>0.75</v>
      </c>
      <c r="I128" s="8">
        <v>2</v>
      </c>
      <c r="J128" s="1" t="s">
        <v>4773</v>
      </c>
      <c r="K128" s="1">
        <v>61.32</v>
      </c>
      <c r="L128" s="1"/>
      <c r="M128" s="2"/>
      <c r="N128" s="2">
        <f t="shared" si="6"/>
        <v>61.32</v>
      </c>
      <c r="O128" s="2">
        <f t="shared" si="5"/>
        <v>5.1100000000000003</v>
      </c>
      <c r="P128" s="1" t="s">
        <v>19</v>
      </c>
    </row>
    <row r="129" spans="1:16" x14ac:dyDescent="0.25">
      <c r="A129" s="1" t="s">
        <v>160</v>
      </c>
      <c r="B129" s="1" t="s">
        <v>1230</v>
      </c>
      <c r="C129" s="1" t="s">
        <v>1231</v>
      </c>
      <c r="D129" s="1" t="s">
        <v>1232</v>
      </c>
      <c r="E129" s="1" t="s">
        <v>28</v>
      </c>
      <c r="F129" s="1" t="s">
        <v>16</v>
      </c>
      <c r="G129" s="1" t="s">
        <v>21</v>
      </c>
      <c r="H129" s="2">
        <v>0.75</v>
      </c>
      <c r="I129" s="8">
        <v>2</v>
      </c>
      <c r="J129" s="1" t="s">
        <v>4773</v>
      </c>
      <c r="K129" s="1">
        <v>61.32</v>
      </c>
      <c r="L129" s="1" t="s">
        <v>4167</v>
      </c>
      <c r="M129" s="2">
        <v>3.9119999999999999</v>
      </c>
      <c r="N129" s="2">
        <f t="shared" si="6"/>
        <v>65.231999999999999</v>
      </c>
      <c r="O129" s="2">
        <f t="shared" si="5"/>
        <v>5.4359999999999999</v>
      </c>
      <c r="P129" s="1" t="s">
        <v>19</v>
      </c>
    </row>
    <row r="130" spans="1:16" x14ac:dyDescent="0.25">
      <c r="A130" s="1" t="s">
        <v>160</v>
      </c>
      <c r="B130" s="1" t="s">
        <v>1233</v>
      </c>
      <c r="C130" s="1" t="s">
        <v>1234</v>
      </c>
      <c r="D130" s="1" t="s">
        <v>1235</v>
      </c>
      <c r="E130" s="1" t="s">
        <v>15</v>
      </c>
      <c r="F130" s="1" t="s">
        <v>16</v>
      </c>
      <c r="G130" s="1" t="s">
        <v>21</v>
      </c>
      <c r="H130" s="2">
        <v>0.75</v>
      </c>
      <c r="I130" s="8">
        <v>3</v>
      </c>
      <c r="J130" s="1"/>
      <c r="K130" s="1"/>
      <c r="L130" s="1" t="s">
        <v>4546</v>
      </c>
      <c r="M130" s="2">
        <v>0</v>
      </c>
      <c r="N130" s="19">
        <f t="shared" si="6"/>
        <v>0</v>
      </c>
      <c r="O130" s="19">
        <f t="shared" si="5"/>
        <v>0</v>
      </c>
      <c r="P130" s="1" t="s">
        <v>77</v>
      </c>
    </row>
    <row r="131" spans="1:16" x14ac:dyDescent="0.25">
      <c r="A131" s="1" t="s">
        <v>160</v>
      </c>
      <c r="B131" s="1" t="s">
        <v>1267</v>
      </c>
      <c r="C131" s="1" t="s">
        <v>1268</v>
      </c>
      <c r="D131" s="1" t="s">
        <v>1269</v>
      </c>
      <c r="E131" s="1" t="s">
        <v>15</v>
      </c>
      <c r="F131" s="1" t="s">
        <v>16</v>
      </c>
      <c r="G131" s="1" t="s">
        <v>21</v>
      </c>
      <c r="H131" s="2">
        <v>0.75</v>
      </c>
      <c r="I131" s="8">
        <v>1</v>
      </c>
      <c r="J131" s="1"/>
      <c r="K131" s="1"/>
      <c r="L131" s="1" t="s">
        <v>4552</v>
      </c>
      <c r="M131" s="2">
        <v>3</v>
      </c>
      <c r="N131" s="2">
        <f t="shared" si="6"/>
        <v>3</v>
      </c>
      <c r="O131" s="2">
        <f t="shared" ref="O131:O194" si="7">N131/12</f>
        <v>0.25</v>
      </c>
      <c r="P131" s="1" t="s">
        <v>12</v>
      </c>
    </row>
    <row r="132" spans="1:16" x14ac:dyDescent="0.25">
      <c r="A132" s="1" t="s">
        <v>160</v>
      </c>
      <c r="B132" s="1" t="s">
        <v>1276</v>
      </c>
      <c r="C132" s="1" t="s">
        <v>1277</v>
      </c>
      <c r="D132" s="1" t="s">
        <v>1278</v>
      </c>
      <c r="E132" s="1" t="s">
        <v>20</v>
      </c>
      <c r="F132" s="1" t="s">
        <v>16</v>
      </c>
      <c r="G132" s="1" t="s">
        <v>21</v>
      </c>
      <c r="H132" s="2">
        <v>0.75</v>
      </c>
      <c r="I132" s="8">
        <v>2</v>
      </c>
      <c r="J132" s="1"/>
      <c r="K132" s="1"/>
      <c r="L132" s="1" t="s">
        <v>4553</v>
      </c>
      <c r="M132" s="2">
        <v>20.675999999999998</v>
      </c>
      <c r="N132" s="2">
        <f t="shared" si="6"/>
        <v>20.675999999999998</v>
      </c>
      <c r="O132" s="2">
        <f t="shared" si="7"/>
        <v>1.7229999999999999</v>
      </c>
      <c r="P132" s="1" t="s">
        <v>32</v>
      </c>
    </row>
    <row r="133" spans="1:16" x14ac:dyDescent="0.25">
      <c r="A133" s="1" t="s">
        <v>160</v>
      </c>
      <c r="B133" s="1" t="s">
        <v>1282</v>
      </c>
      <c r="C133" s="1" t="s">
        <v>1283</v>
      </c>
      <c r="D133" s="1" t="s">
        <v>1284</v>
      </c>
      <c r="E133" s="1" t="s">
        <v>28</v>
      </c>
      <c r="F133" s="1" t="s">
        <v>16</v>
      </c>
      <c r="G133" s="1" t="s">
        <v>21</v>
      </c>
      <c r="H133" s="2">
        <v>0.75</v>
      </c>
      <c r="I133" s="8">
        <v>3</v>
      </c>
      <c r="J133" s="1" t="s">
        <v>4554</v>
      </c>
      <c r="K133" s="1">
        <v>40.96</v>
      </c>
      <c r="L133" s="1"/>
      <c r="M133" s="2"/>
      <c r="N133" s="2">
        <f t="shared" si="6"/>
        <v>40.96</v>
      </c>
      <c r="O133" s="2">
        <f t="shared" si="7"/>
        <v>3.4133333333333336</v>
      </c>
      <c r="P133" s="1" t="s">
        <v>84</v>
      </c>
    </row>
    <row r="134" spans="1:16" x14ac:dyDescent="0.25">
      <c r="A134" s="1" t="s">
        <v>160</v>
      </c>
      <c r="B134" s="1" t="s">
        <v>1285</v>
      </c>
      <c r="C134" s="1" t="s">
        <v>1286</v>
      </c>
      <c r="D134" s="1" t="s">
        <v>1287</v>
      </c>
      <c r="E134" s="1" t="s">
        <v>28</v>
      </c>
      <c r="F134" s="1" t="s">
        <v>16</v>
      </c>
      <c r="G134" s="1" t="s">
        <v>21</v>
      </c>
      <c r="H134" s="2">
        <v>0.75</v>
      </c>
      <c r="I134" s="8">
        <v>3</v>
      </c>
      <c r="J134" s="1" t="s">
        <v>4554</v>
      </c>
      <c r="K134" s="1">
        <v>40.96</v>
      </c>
      <c r="L134" s="1"/>
      <c r="M134" s="2"/>
      <c r="N134" s="2">
        <f t="shared" si="6"/>
        <v>40.96</v>
      </c>
      <c r="O134" s="2">
        <f t="shared" si="7"/>
        <v>3.4133333333333336</v>
      </c>
      <c r="P134" s="1" t="s">
        <v>84</v>
      </c>
    </row>
    <row r="135" spans="1:16" x14ac:dyDescent="0.25">
      <c r="A135" s="1" t="s">
        <v>160</v>
      </c>
      <c r="B135" s="1" t="s">
        <v>1297</v>
      </c>
      <c r="C135" s="1" t="s">
        <v>1298</v>
      </c>
      <c r="D135" s="1" t="s">
        <v>1299</v>
      </c>
      <c r="E135" s="1" t="s">
        <v>28</v>
      </c>
      <c r="F135" s="1" t="s">
        <v>16</v>
      </c>
      <c r="G135" s="1" t="s">
        <v>21</v>
      </c>
      <c r="H135" s="2">
        <v>0.75</v>
      </c>
      <c r="I135" s="8">
        <v>3</v>
      </c>
      <c r="J135" s="1" t="s">
        <v>4775</v>
      </c>
      <c r="K135" s="1">
        <v>98.99</v>
      </c>
      <c r="L135" s="1"/>
      <c r="M135" s="2"/>
      <c r="N135" s="2">
        <f t="shared" si="6"/>
        <v>98.99</v>
      </c>
      <c r="O135" s="2">
        <f t="shared" si="7"/>
        <v>8.2491666666666656</v>
      </c>
      <c r="P135" s="1" t="s">
        <v>90</v>
      </c>
    </row>
    <row r="136" spans="1:16" x14ac:dyDescent="0.25">
      <c r="A136" s="1" t="s">
        <v>160</v>
      </c>
      <c r="B136" s="1" t="s">
        <v>1300</v>
      </c>
      <c r="C136" s="1" t="s">
        <v>1301</v>
      </c>
      <c r="D136" s="1" t="s">
        <v>1302</v>
      </c>
      <c r="E136" s="1" t="s">
        <v>28</v>
      </c>
      <c r="F136" s="1" t="s">
        <v>16</v>
      </c>
      <c r="G136" s="1" t="s">
        <v>21</v>
      </c>
      <c r="H136" s="2">
        <v>0.75</v>
      </c>
      <c r="I136" s="8">
        <v>2</v>
      </c>
      <c r="J136" s="1" t="s">
        <v>4775</v>
      </c>
      <c r="K136" s="1">
        <v>98.99</v>
      </c>
      <c r="L136" s="1" t="s">
        <v>4171</v>
      </c>
      <c r="M136" s="2">
        <v>0.84</v>
      </c>
      <c r="N136" s="2">
        <f t="shared" si="6"/>
        <v>99.83</v>
      </c>
      <c r="O136" s="2">
        <f t="shared" si="7"/>
        <v>8.3191666666666659</v>
      </c>
      <c r="P136" s="1" t="s">
        <v>88</v>
      </c>
    </row>
    <row r="137" spans="1:16" x14ac:dyDescent="0.25">
      <c r="A137" s="1" t="s">
        <v>160</v>
      </c>
      <c r="B137" s="1" t="s">
        <v>1303</v>
      </c>
      <c r="C137" s="1" t="s">
        <v>1304</v>
      </c>
      <c r="D137" s="1" t="s">
        <v>1305</v>
      </c>
      <c r="E137" s="1" t="s">
        <v>28</v>
      </c>
      <c r="F137" s="1" t="s">
        <v>16</v>
      </c>
      <c r="G137" s="1" t="s">
        <v>21</v>
      </c>
      <c r="H137" s="2">
        <v>0.75</v>
      </c>
      <c r="I137" s="8">
        <v>4</v>
      </c>
      <c r="J137" s="1" t="s">
        <v>4755</v>
      </c>
      <c r="K137" s="1">
        <v>106.65</v>
      </c>
      <c r="L137" s="1"/>
      <c r="M137" s="2"/>
      <c r="N137" s="2">
        <f t="shared" si="6"/>
        <v>106.65</v>
      </c>
      <c r="O137" s="2">
        <f t="shared" si="7"/>
        <v>8.8875000000000011</v>
      </c>
      <c r="P137" s="1" t="s">
        <v>144</v>
      </c>
    </row>
    <row r="138" spans="1:16" x14ac:dyDescent="0.25">
      <c r="A138" s="1" t="s">
        <v>160</v>
      </c>
      <c r="B138" s="1" t="s">
        <v>1306</v>
      </c>
      <c r="C138" s="1" t="s">
        <v>1307</v>
      </c>
      <c r="D138" s="1" t="s">
        <v>1308</v>
      </c>
      <c r="E138" s="1" t="s">
        <v>28</v>
      </c>
      <c r="F138" s="1" t="s">
        <v>16</v>
      </c>
      <c r="G138" s="1" t="s">
        <v>21</v>
      </c>
      <c r="H138" s="2">
        <v>0.75</v>
      </c>
      <c r="I138" s="8">
        <v>4</v>
      </c>
      <c r="J138" s="1" t="s">
        <v>4755</v>
      </c>
      <c r="K138" s="1">
        <v>106.65</v>
      </c>
      <c r="L138" s="1"/>
      <c r="M138" s="2"/>
      <c r="N138" s="2">
        <f t="shared" si="6"/>
        <v>106.65</v>
      </c>
      <c r="O138" s="2">
        <f t="shared" si="7"/>
        <v>8.8875000000000011</v>
      </c>
      <c r="P138" s="1" t="s">
        <v>144</v>
      </c>
    </row>
    <row r="139" spans="1:16" x14ac:dyDescent="0.25">
      <c r="A139" s="1" t="s">
        <v>160</v>
      </c>
      <c r="B139" s="1" t="s">
        <v>1309</v>
      </c>
      <c r="C139" s="1" t="s">
        <v>1310</v>
      </c>
      <c r="D139" s="1" t="s">
        <v>1311</v>
      </c>
      <c r="E139" s="1" t="s">
        <v>28</v>
      </c>
      <c r="F139" s="1" t="s">
        <v>16</v>
      </c>
      <c r="G139" s="1" t="s">
        <v>21</v>
      </c>
      <c r="H139" s="2">
        <v>0.75</v>
      </c>
      <c r="I139" s="8">
        <v>5</v>
      </c>
      <c r="J139" s="1" t="s">
        <v>4755</v>
      </c>
      <c r="K139" s="1">
        <v>106.65</v>
      </c>
      <c r="L139" s="1"/>
      <c r="M139" s="2"/>
      <c r="N139" s="2">
        <f t="shared" si="6"/>
        <v>106.65</v>
      </c>
      <c r="O139" s="2">
        <f t="shared" si="7"/>
        <v>8.8875000000000011</v>
      </c>
      <c r="P139" s="1" t="s">
        <v>58</v>
      </c>
    </row>
    <row r="140" spans="1:16" x14ac:dyDescent="0.25">
      <c r="A140" s="1" t="s">
        <v>160</v>
      </c>
      <c r="B140" s="1" t="s">
        <v>1318</v>
      </c>
      <c r="C140" s="1" t="s">
        <v>1319</v>
      </c>
      <c r="D140" s="1" t="s">
        <v>1320</v>
      </c>
      <c r="E140" s="1" t="s">
        <v>28</v>
      </c>
      <c r="F140" s="1" t="s">
        <v>16</v>
      </c>
      <c r="G140" s="1" t="s">
        <v>21</v>
      </c>
      <c r="H140" s="2">
        <v>0.75</v>
      </c>
      <c r="I140" s="8">
        <v>4</v>
      </c>
      <c r="J140" s="1" t="s">
        <v>4761</v>
      </c>
      <c r="K140" s="1">
        <v>182.43</v>
      </c>
      <c r="L140" s="1" t="s">
        <v>4172</v>
      </c>
      <c r="M140" s="2">
        <v>4.8360000000000003</v>
      </c>
      <c r="N140" s="2">
        <f t="shared" si="6"/>
        <v>187.26600000000002</v>
      </c>
      <c r="O140" s="2">
        <f t="shared" si="7"/>
        <v>15.605500000000001</v>
      </c>
      <c r="P140" s="1" t="s">
        <v>83</v>
      </c>
    </row>
    <row r="141" spans="1:16" x14ac:dyDescent="0.25">
      <c r="A141" s="1" t="s">
        <v>160</v>
      </c>
      <c r="B141" s="1" t="s">
        <v>1321</v>
      </c>
      <c r="C141" s="1" t="s">
        <v>1322</v>
      </c>
      <c r="D141" s="1" t="s">
        <v>1323</v>
      </c>
      <c r="E141" s="1" t="s">
        <v>28</v>
      </c>
      <c r="F141" s="1" t="s">
        <v>16</v>
      </c>
      <c r="G141" s="1" t="s">
        <v>21</v>
      </c>
      <c r="H141" s="2">
        <v>0.75</v>
      </c>
      <c r="I141" s="8">
        <v>4</v>
      </c>
      <c r="J141" s="1" t="s">
        <v>4761</v>
      </c>
      <c r="K141" s="1">
        <v>182.43</v>
      </c>
      <c r="L141" s="1"/>
      <c r="M141" s="2"/>
      <c r="N141" s="2">
        <f t="shared" si="6"/>
        <v>182.43</v>
      </c>
      <c r="O141" s="2">
        <f t="shared" si="7"/>
        <v>15.202500000000001</v>
      </c>
      <c r="P141" s="1" t="s">
        <v>1324</v>
      </c>
    </row>
    <row r="142" spans="1:16" x14ac:dyDescent="0.25">
      <c r="A142" s="1" t="s">
        <v>160</v>
      </c>
      <c r="B142" s="1" t="s">
        <v>1325</v>
      </c>
      <c r="C142" s="1" t="s">
        <v>1326</v>
      </c>
      <c r="D142" s="1" t="s">
        <v>1327</v>
      </c>
      <c r="E142" s="1" t="s">
        <v>28</v>
      </c>
      <c r="F142" s="1" t="s">
        <v>16</v>
      </c>
      <c r="G142" s="1" t="s">
        <v>21</v>
      </c>
      <c r="H142" s="2">
        <v>0.75</v>
      </c>
      <c r="I142" s="8">
        <v>4</v>
      </c>
      <c r="J142" s="1" t="s">
        <v>4761</v>
      </c>
      <c r="K142" s="1">
        <v>182.43</v>
      </c>
      <c r="L142" s="1"/>
      <c r="M142" s="2"/>
      <c r="N142" s="2">
        <f t="shared" si="6"/>
        <v>182.43</v>
      </c>
      <c r="O142" s="2">
        <f t="shared" si="7"/>
        <v>15.202500000000001</v>
      </c>
      <c r="P142" s="1" t="s">
        <v>1324</v>
      </c>
    </row>
    <row r="143" spans="1:16" x14ac:dyDescent="0.25">
      <c r="A143" s="1" t="s">
        <v>160</v>
      </c>
      <c r="B143" s="1" t="s">
        <v>1328</v>
      </c>
      <c r="C143" s="1" t="s">
        <v>1329</v>
      </c>
      <c r="D143" s="1" t="s">
        <v>1330</v>
      </c>
      <c r="E143" s="1" t="s">
        <v>28</v>
      </c>
      <c r="F143" s="1" t="s">
        <v>16</v>
      </c>
      <c r="G143" s="1" t="s">
        <v>21</v>
      </c>
      <c r="H143" s="2">
        <v>0.75</v>
      </c>
      <c r="I143" s="8">
        <v>5</v>
      </c>
      <c r="J143" s="1" t="s">
        <v>4761</v>
      </c>
      <c r="K143" s="1">
        <v>182.43</v>
      </c>
      <c r="L143" s="1"/>
      <c r="M143" s="2"/>
      <c r="N143" s="2">
        <f t="shared" si="6"/>
        <v>182.43</v>
      </c>
      <c r="O143" s="2">
        <f t="shared" si="7"/>
        <v>15.202500000000001</v>
      </c>
      <c r="P143" s="1" t="s">
        <v>1331</v>
      </c>
    </row>
    <row r="144" spans="1:16" x14ac:dyDescent="0.25">
      <c r="A144" s="1" t="s">
        <v>160</v>
      </c>
      <c r="B144" s="1" t="s">
        <v>1332</v>
      </c>
      <c r="C144" s="1" t="s">
        <v>1333</v>
      </c>
      <c r="D144" s="1" t="s">
        <v>1334</v>
      </c>
      <c r="E144" s="1" t="s">
        <v>28</v>
      </c>
      <c r="F144" s="1" t="s">
        <v>16</v>
      </c>
      <c r="G144" s="1" t="s">
        <v>21</v>
      </c>
      <c r="H144" s="2">
        <v>0.75</v>
      </c>
      <c r="I144" s="8">
        <v>5</v>
      </c>
      <c r="J144" s="1" t="s">
        <v>4761</v>
      </c>
      <c r="K144" s="1">
        <v>182.43</v>
      </c>
      <c r="L144" s="1"/>
      <c r="M144" s="2"/>
      <c r="N144" s="2">
        <f t="shared" si="6"/>
        <v>182.43</v>
      </c>
      <c r="O144" s="2">
        <f t="shared" si="7"/>
        <v>15.202500000000001</v>
      </c>
      <c r="P144" s="1" t="s">
        <v>1331</v>
      </c>
    </row>
    <row r="145" spans="1:16" x14ac:dyDescent="0.25">
      <c r="A145" s="1" t="s">
        <v>160</v>
      </c>
      <c r="B145" s="1" t="s">
        <v>1338</v>
      </c>
      <c r="C145" s="1" t="s">
        <v>1339</v>
      </c>
      <c r="D145" s="1" t="s">
        <v>1340</v>
      </c>
      <c r="E145" s="1" t="s">
        <v>20</v>
      </c>
      <c r="F145" s="1" t="s">
        <v>16</v>
      </c>
      <c r="G145" s="1" t="s">
        <v>21</v>
      </c>
      <c r="H145" s="2">
        <v>0.75</v>
      </c>
      <c r="I145" s="8">
        <v>1</v>
      </c>
      <c r="J145" s="1"/>
      <c r="K145" s="1"/>
      <c r="L145" s="1" t="s">
        <v>4556</v>
      </c>
      <c r="M145" s="2">
        <v>18.024000000000001</v>
      </c>
      <c r="N145" s="2">
        <f t="shared" si="6"/>
        <v>18.024000000000001</v>
      </c>
      <c r="O145" s="2">
        <f t="shared" si="7"/>
        <v>1.502</v>
      </c>
      <c r="P145" s="1" t="s">
        <v>12</v>
      </c>
    </row>
    <row r="146" spans="1:16" x14ac:dyDescent="0.25">
      <c r="A146" s="1" t="s">
        <v>160</v>
      </c>
      <c r="B146" s="1" t="s">
        <v>1341</v>
      </c>
      <c r="C146" s="1" t="s">
        <v>1342</v>
      </c>
      <c r="D146" s="1" t="s">
        <v>1343</v>
      </c>
      <c r="E146" s="1" t="s">
        <v>28</v>
      </c>
      <c r="F146" s="1" t="s">
        <v>16</v>
      </c>
      <c r="G146" s="1" t="s">
        <v>21</v>
      </c>
      <c r="H146" s="2">
        <v>0.75</v>
      </c>
      <c r="I146" s="8">
        <v>2</v>
      </c>
      <c r="J146" s="1" t="s">
        <v>4776</v>
      </c>
      <c r="K146" s="1">
        <v>109.72</v>
      </c>
      <c r="L146" s="1"/>
      <c r="M146" s="2"/>
      <c r="N146" s="2">
        <f t="shared" si="6"/>
        <v>109.72</v>
      </c>
      <c r="O146" s="2">
        <f t="shared" si="7"/>
        <v>9.1433333333333326</v>
      </c>
      <c r="P146" s="1" t="s">
        <v>102</v>
      </c>
    </row>
    <row r="147" spans="1:16" x14ac:dyDescent="0.25">
      <c r="A147" s="1" t="s">
        <v>160</v>
      </c>
      <c r="B147" s="1" t="s">
        <v>1344</v>
      </c>
      <c r="C147" s="1" t="s">
        <v>1345</v>
      </c>
      <c r="D147" s="1" t="s">
        <v>1346</v>
      </c>
      <c r="E147" s="1" t="s">
        <v>28</v>
      </c>
      <c r="F147" s="1" t="s">
        <v>16</v>
      </c>
      <c r="G147" s="1" t="s">
        <v>21</v>
      </c>
      <c r="H147" s="2">
        <v>0.75</v>
      </c>
      <c r="I147" s="8">
        <v>2</v>
      </c>
      <c r="J147" s="1" t="s">
        <v>4776</v>
      </c>
      <c r="K147" s="1">
        <v>109.72</v>
      </c>
      <c r="L147" s="1"/>
      <c r="M147" s="2"/>
      <c r="N147" s="2">
        <f t="shared" si="6"/>
        <v>109.72</v>
      </c>
      <c r="O147" s="2">
        <f t="shared" si="7"/>
        <v>9.1433333333333326</v>
      </c>
      <c r="P147" s="1" t="s">
        <v>102</v>
      </c>
    </row>
    <row r="148" spans="1:16" x14ac:dyDescent="0.25">
      <c r="A148" s="1" t="s">
        <v>160</v>
      </c>
      <c r="B148" s="1" t="s">
        <v>1347</v>
      </c>
      <c r="C148" s="1" t="s">
        <v>1348</v>
      </c>
      <c r="D148" s="1" t="s">
        <v>1349</v>
      </c>
      <c r="E148" s="1" t="s">
        <v>28</v>
      </c>
      <c r="F148" s="1" t="s">
        <v>16</v>
      </c>
      <c r="G148" s="1" t="s">
        <v>21</v>
      </c>
      <c r="H148" s="2">
        <v>0.75</v>
      </c>
      <c r="I148" s="8">
        <v>2</v>
      </c>
      <c r="J148" s="1" t="s">
        <v>4757</v>
      </c>
      <c r="K148" s="1">
        <v>29.12</v>
      </c>
      <c r="L148" s="1"/>
      <c r="M148" s="2"/>
      <c r="N148" s="2">
        <f t="shared" si="6"/>
        <v>29.12</v>
      </c>
      <c r="O148" s="2">
        <f t="shared" si="7"/>
        <v>2.4266666666666667</v>
      </c>
      <c r="P148" s="1" t="s">
        <v>19</v>
      </c>
    </row>
    <row r="149" spans="1:16" x14ac:dyDescent="0.25">
      <c r="A149" s="1" t="s">
        <v>160</v>
      </c>
      <c r="B149" s="1" t="s">
        <v>1350</v>
      </c>
      <c r="C149" s="1" t="s">
        <v>1351</v>
      </c>
      <c r="D149" s="1" t="s">
        <v>1352</v>
      </c>
      <c r="E149" s="1" t="s">
        <v>28</v>
      </c>
      <c r="F149" s="1" t="s">
        <v>16</v>
      </c>
      <c r="G149" s="1" t="s">
        <v>21</v>
      </c>
      <c r="H149" s="2">
        <v>0.75</v>
      </c>
      <c r="I149" s="8">
        <v>2</v>
      </c>
      <c r="J149" s="1" t="s">
        <v>4757</v>
      </c>
      <c r="K149" s="1">
        <v>29.12</v>
      </c>
      <c r="L149" s="1"/>
      <c r="M149" s="2"/>
      <c r="N149" s="2">
        <f t="shared" si="6"/>
        <v>29.12</v>
      </c>
      <c r="O149" s="2">
        <f t="shared" si="7"/>
        <v>2.4266666666666667</v>
      </c>
      <c r="P149" s="1" t="s">
        <v>19</v>
      </c>
    </row>
    <row r="150" spans="1:16" x14ac:dyDescent="0.25">
      <c r="A150" s="1" t="s">
        <v>160</v>
      </c>
      <c r="B150" s="1" t="s">
        <v>1353</v>
      </c>
      <c r="C150" s="1" t="s">
        <v>1354</v>
      </c>
      <c r="D150" s="1" t="s">
        <v>1355</v>
      </c>
      <c r="E150" s="1" t="s">
        <v>28</v>
      </c>
      <c r="F150" s="1" t="s">
        <v>16</v>
      </c>
      <c r="G150" s="1" t="s">
        <v>21</v>
      </c>
      <c r="H150" s="2">
        <v>0.75</v>
      </c>
      <c r="I150" s="8">
        <v>2</v>
      </c>
      <c r="J150" s="1" t="s">
        <v>4757</v>
      </c>
      <c r="K150" s="1">
        <v>29.12</v>
      </c>
      <c r="L150" s="1"/>
      <c r="M150" s="2"/>
      <c r="N150" s="2">
        <f t="shared" si="6"/>
        <v>29.12</v>
      </c>
      <c r="O150" s="2">
        <f t="shared" si="7"/>
        <v>2.4266666666666667</v>
      </c>
      <c r="P150" s="1" t="s">
        <v>19</v>
      </c>
    </row>
    <row r="151" spans="1:16" x14ac:dyDescent="0.25">
      <c r="A151" s="1" t="s">
        <v>160</v>
      </c>
      <c r="B151" s="1" t="s">
        <v>1356</v>
      </c>
      <c r="C151" s="1" t="s">
        <v>1357</v>
      </c>
      <c r="D151" s="1" t="s">
        <v>1358</v>
      </c>
      <c r="E151" s="1" t="s">
        <v>28</v>
      </c>
      <c r="F151" s="1" t="s">
        <v>16</v>
      </c>
      <c r="G151" s="1" t="s">
        <v>21</v>
      </c>
      <c r="H151" s="2">
        <v>0.75</v>
      </c>
      <c r="I151" s="8">
        <v>2</v>
      </c>
      <c r="J151" s="1" t="s">
        <v>4757</v>
      </c>
      <c r="K151" s="1">
        <v>29.12</v>
      </c>
      <c r="L151" s="1"/>
      <c r="M151" s="2"/>
      <c r="N151" s="2">
        <f t="shared" si="6"/>
        <v>29.12</v>
      </c>
      <c r="O151" s="2">
        <f t="shared" si="7"/>
        <v>2.4266666666666667</v>
      </c>
      <c r="P151" s="1" t="s">
        <v>32</v>
      </c>
    </row>
    <row r="152" spans="1:16" x14ac:dyDescent="0.25">
      <c r="A152" s="1" t="s">
        <v>160</v>
      </c>
      <c r="B152" s="1" t="s">
        <v>1359</v>
      </c>
      <c r="C152" s="1" t="s">
        <v>1360</v>
      </c>
      <c r="D152" s="1" t="s">
        <v>1361</v>
      </c>
      <c r="E152" s="1" t="s">
        <v>28</v>
      </c>
      <c r="F152" s="1" t="s">
        <v>16</v>
      </c>
      <c r="G152" s="1" t="s">
        <v>21</v>
      </c>
      <c r="H152" s="2">
        <v>0.75</v>
      </c>
      <c r="I152" s="8">
        <v>2</v>
      </c>
      <c r="J152" s="1" t="s">
        <v>4757</v>
      </c>
      <c r="K152" s="1">
        <v>29.12</v>
      </c>
      <c r="L152" s="1"/>
      <c r="M152" s="2"/>
      <c r="N152" s="2">
        <f t="shared" si="6"/>
        <v>29.12</v>
      </c>
      <c r="O152" s="2">
        <f t="shared" si="7"/>
        <v>2.4266666666666667</v>
      </c>
      <c r="P152" s="1" t="s">
        <v>19</v>
      </c>
    </row>
    <row r="153" spans="1:16" x14ac:dyDescent="0.25">
      <c r="A153" s="1" t="s">
        <v>160</v>
      </c>
      <c r="B153" s="1" t="s">
        <v>1362</v>
      </c>
      <c r="C153" s="1" t="s">
        <v>1363</v>
      </c>
      <c r="D153" s="1" t="s">
        <v>1364</v>
      </c>
      <c r="E153" s="1" t="s">
        <v>28</v>
      </c>
      <c r="F153" s="1" t="s">
        <v>16</v>
      </c>
      <c r="G153" s="1" t="s">
        <v>21</v>
      </c>
      <c r="H153" s="2">
        <v>0.75</v>
      </c>
      <c r="I153" s="8">
        <v>2</v>
      </c>
      <c r="J153" s="1" t="s">
        <v>4757</v>
      </c>
      <c r="K153" s="1">
        <v>29.12</v>
      </c>
      <c r="L153" s="1" t="s">
        <v>4174</v>
      </c>
      <c r="M153" s="2">
        <v>10.032</v>
      </c>
      <c r="N153" s="2">
        <f t="shared" si="6"/>
        <v>39.152000000000001</v>
      </c>
      <c r="O153" s="2">
        <f t="shared" si="7"/>
        <v>3.2626666666666666</v>
      </c>
      <c r="P153" s="1" t="s">
        <v>1217</v>
      </c>
    </row>
    <row r="154" spans="1:16" x14ac:dyDescent="0.25">
      <c r="A154" s="1" t="s">
        <v>160</v>
      </c>
      <c r="B154" s="1" t="s">
        <v>1365</v>
      </c>
      <c r="C154" s="1" t="s">
        <v>1366</v>
      </c>
      <c r="D154" s="1" t="s">
        <v>1367</v>
      </c>
      <c r="E154" s="1" t="s">
        <v>28</v>
      </c>
      <c r="F154" s="1" t="s">
        <v>16</v>
      </c>
      <c r="G154" s="1" t="s">
        <v>21</v>
      </c>
      <c r="H154" s="2">
        <v>0.75</v>
      </c>
      <c r="I154" s="8">
        <v>3</v>
      </c>
      <c r="J154" s="1" t="s">
        <v>4757</v>
      </c>
      <c r="K154" s="1">
        <v>29.12</v>
      </c>
      <c r="L154" s="1"/>
      <c r="M154" s="2"/>
      <c r="N154" s="2">
        <f t="shared" si="6"/>
        <v>29.12</v>
      </c>
      <c r="O154" s="2">
        <f t="shared" si="7"/>
        <v>2.4266666666666667</v>
      </c>
      <c r="P154" s="1" t="s">
        <v>1368</v>
      </c>
    </row>
    <row r="155" spans="1:16" x14ac:dyDescent="0.25">
      <c r="A155" s="1" t="s">
        <v>160</v>
      </c>
      <c r="B155" s="1" t="s">
        <v>1369</v>
      </c>
      <c r="C155" s="1" t="s">
        <v>1370</v>
      </c>
      <c r="D155" s="1" t="s">
        <v>1371</v>
      </c>
      <c r="E155" s="1" t="s">
        <v>25</v>
      </c>
      <c r="F155" s="1" t="s">
        <v>16</v>
      </c>
      <c r="G155" s="1" t="s">
        <v>26</v>
      </c>
      <c r="H155" s="2">
        <v>0</v>
      </c>
      <c r="I155" s="8">
        <v>1</v>
      </c>
      <c r="J155" s="1" t="s">
        <v>4557</v>
      </c>
      <c r="K155" s="1">
        <v>871.68</v>
      </c>
      <c r="L155" s="1"/>
      <c r="M155" s="2"/>
      <c r="N155" s="2">
        <f t="shared" si="6"/>
        <v>871.68</v>
      </c>
      <c r="O155" s="2">
        <f t="shared" si="7"/>
        <v>72.64</v>
      </c>
      <c r="P155" s="1" t="s">
        <v>29</v>
      </c>
    </row>
    <row r="156" spans="1:16" x14ac:dyDescent="0.25">
      <c r="A156" s="1" t="s">
        <v>160</v>
      </c>
      <c r="B156" s="1" t="s">
        <v>1381</v>
      </c>
      <c r="C156" s="1" t="s">
        <v>1382</v>
      </c>
      <c r="D156" s="1" t="s">
        <v>1383</v>
      </c>
      <c r="E156" s="1" t="s">
        <v>15</v>
      </c>
      <c r="F156" s="1" t="s">
        <v>16</v>
      </c>
      <c r="G156" s="1" t="s">
        <v>21</v>
      </c>
      <c r="H156" s="2">
        <v>0.75</v>
      </c>
      <c r="I156" s="8">
        <v>2</v>
      </c>
      <c r="J156" s="1"/>
      <c r="K156" s="1"/>
      <c r="L156" s="1" t="s">
        <v>4777</v>
      </c>
      <c r="M156" s="2">
        <v>1935</v>
      </c>
      <c r="N156" s="2">
        <f t="shared" si="6"/>
        <v>1935</v>
      </c>
      <c r="O156" s="2">
        <f t="shared" si="7"/>
        <v>161.25</v>
      </c>
      <c r="P156" s="1" t="s">
        <v>22</v>
      </c>
    </row>
    <row r="157" spans="1:16" x14ac:dyDescent="0.25">
      <c r="A157" s="1" t="s">
        <v>160</v>
      </c>
      <c r="B157" s="1" t="s">
        <v>1384</v>
      </c>
      <c r="C157" s="1" t="s">
        <v>1385</v>
      </c>
      <c r="D157" s="1" t="s">
        <v>1386</v>
      </c>
      <c r="E157" s="1" t="s">
        <v>28</v>
      </c>
      <c r="F157" s="1" t="s">
        <v>16</v>
      </c>
      <c r="G157" s="1" t="s">
        <v>21</v>
      </c>
      <c r="H157" s="2">
        <v>0.75</v>
      </c>
      <c r="I157" s="8">
        <v>5</v>
      </c>
      <c r="J157" s="1" t="s">
        <v>4486</v>
      </c>
      <c r="K157" s="1">
        <v>224.5</v>
      </c>
      <c r="L157" s="1"/>
      <c r="M157" s="2"/>
      <c r="N157" s="2">
        <f t="shared" si="6"/>
        <v>224.5</v>
      </c>
      <c r="O157" s="2">
        <f t="shared" si="7"/>
        <v>18.708333333333332</v>
      </c>
      <c r="P157" s="1" t="s">
        <v>179</v>
      </c>
    </row>
    <row r="158" spans="1:16" x14ac:dyDescent="0.25">
      <c r="A158" s="1" t="s">
        <v>160</v>
      </c>
      <c r="B158" s="1" t="s">
        <v>1387</v>
      </c>
      <c r="C158" s="1" t="s">
        <v>1388</v>
      </c>
      <c r="D158" s="1" t="s">
        <v>1389</v>
      </c>
      <c r="E158" s="1" t="s">
        <v>28</v>
      </c>
      <c r="F158" s="1" t="s">
        <v>16</v>
      </c>
      <c r="G158" s="1" t="s">
        <v>21</v>
      </c>
      <c r="H158" s="2">
        <v>0.75</v>
      </c>
      <c r="I158" s="8">
        <v>3</v>
      </c>
      <c r="J158" s="1" t="s">
        <v>4486</v>
      </c>
      <c r="K158" s="1">
        <v>224.5</v>
      </c>
      <c r="L158" s="1" t="s">
        <v>4176</v>
      </c>
      <c r="M158" s="2">
        <v>11.856</v>
      </c>
      <c r="N158" s="2">
        <f t="shared" si="6"/>
        <v>236.35599999999999</v>
      </c>
      <c r="O158" s="2">
        <f t="shared" si="7"/>
        <v>19.696333333333332</v>
      </c>
      <c r="P158" s="1" t="s">
        <v>74</v>
      </c>
    </row>
    <row r="159" spans="1:16" x14ac:dyDescent="0.25">
      <c r="A159" s="1" t="s">
        <v>160</v>
      </c>
      <c r="B159" s="1" t="s">
        <v>1390</v>
      </c>
      <c r="C159" s="1" t="s">
        <v>1391</v>
      </c>
      <c r="D159" s="1" t="s">
        <v>1392</v>
      </c>
      <c r="E159" s="1" t="s">
        <v>15</v>
      </c>
      <c r="F159" s="1" t="s">
        <v>16</v>
      </c>
      <c r="G159" s="1" t="s">
        <v>21</v>
      </c>
      <c r="H159" s="2">
        <v>0.75</v>
      </c>
      <c r="I159" s="8">
        <v>1</v>
      </c>
      <c r="J159" s="1"/>
      <c r="K159" s="1"/>
      <c r="L159" s="1" t="s">
        <v>4180</v>
      </c>
      <c r="M159" s="2">
        <v>0</v>
      </c>
      <c r="N159" s="19">
        <f t="shared" si="6"/>
        <v>0</v>
      </c>
      <c r="O159" s="19">
        <f t="shared" si="7"/>
        <v>0</v>
      </c>
      <c r="P159" s="1" t="s">
        <v>12</v>
      </c>
    </row>
    <row r="160" spans="1:16" x14ac:dyDescent="0.25">
      <c r="A160" s="1" t="s">
        <v>160</v>
      </c>
      <c r="B160" s="1" t="s">
        <v>1393</v>
      </c>
      <c r="C160" s="1" t="s">
        <v>1394</v>
      </c>
      <c r="D160" s="1" t="s">
        <v>1395</v>
      </c>
      <c r="E160" s="1" t="s">
        <v>15</v>
      </c>
      <c r="F160" s="1" t="s">
        <v>16</v>
      </c>
      <c r="G160" s="1" t="s">
        <v>21</v>
      </c>
      <c r="H160" s="2">
        <v>0.75</v>
      </c>
      <c r="I160" s="8">
        <v>2</v>
      </c>
      <c r="J160" s="1"/>
      <c r="K160" s="1"/>
      <c r="L160" s="1" t="s">
        <v>4771</v>
      </c>
      <c r="M160" s="2">
        <v>115.5</v>
      </c>
      <c r="N160" s="2">
        <f t="shared" si="6"/>
        <v>115.5</v>
      </c>
      <c r="O160" s="2">
        <f t="shared" si="7"/>
        <v>9.625</v>
      </c>
      <c r="P160" s="1" t="s">
        <v>1396</v>
      </c>
    </row>
    <row r="161" spans="1:16" x14ac:dyDescent="0.25">
      <c r="A161" s="1" t="s">
        <v>160</v>
      </c>
      <c r="B161" s="1" t="s">
        <v>1397</v>
      </c>
      <c r="C161" s="1" t="s">
        <v>1398</v>
      </c>
      <c r="D161" s="1" t="s">
        <v>1399</v>
      </c>
      <c r="E161" s="1" t="s">
        <v>28</v>
      </c>
      <c r="F161" s="1" t="s">
        <v>16</v>
      </c>
      <c r="G161" s="1" t="s">
        <v>21</v>
      </c>
      <c r="H161" s="2">
        <v>0.75</v>
      </c>
      <c r="I161" s="8">
        <v>5</v>
      </c>
      <c r="J161" s="1" t="s">
        <v>4486</v>
      </c>
      <c r="K161" s="1">
        <v>224.5</v>
      </c>
      <c r="L161" s="1" t="s">
        <v>4177</v>
      </c>
      <c r="M161" s="2">
        <v>182.72399999999999</v>
      </c>
      <c r="N161" s="2">
        <f t="shared" si="6"/>
        <v>407.22399999999999</v>
      </c>
      <c r="O161" s="2">
        <f t="shared" si="7"/>
        <v>33.935333333333332</v>
      </c>
      <c r="P161" s="1" t="s">
        <v>143</v>
      </c>
    </row>
    <row r="162" spans="1:16" x14ac:dyDescent="0.25">
      <c r="A162" s="1" t="s">
        <v>160</v>
      </c>
      <c r="B162" s="1" t="s">
        <v>1404</v>
      </c>
      <c r="C162" s="1" t="s">
        <v>1405</v>
      </c>
      <c r="D162" s="1" t="s">
        <v>1406</v>
      </c>
      <c r="E162" s="1" t="s">
        <v>28</v>
      </c>
      <c r="F162" s="1" t="s">
        <v>16</v>
      </c>
      <c r="G162" s="1" t="s">
        <v>21</v>
      </c>
      <c r="H162" s="2">
        <v>0.75</v>
      </c>
      <c r="I162" s="8">
        <v>2</v>
      </c>
      <c r="J162" s="1" t="s">
        <v>4486</v>
      </c>
      <c r="K162" s="1">
        <v>224.5</v>
      </c>
      <c r="L162" s="1" t="s">
        <v>4164</v>
      </c>
      <c r="M162" s="2">
        <v>55.344000000000001</v>
      </c>
      <c r="N162" s="2">
        <f t="shared" si="6"/>
        <v>279.84399999999999</v>
      </c>
      <c r="O162" s="2">
        <f t="shared" si="7"/>
        <v>23.320333333333334</v>
      </c>
      <c r="P162" s="1" t="s">
        <v>141</v>
      </c>
    </row>
    <row r="163" spans="1:16" x14ac:dyDescent="0.25">
      <c r="A163" s="1" t="s">
        <v>160</v>
      </c>
      <c r="B163" s="1" t="s">
        <v>1407</v>
      </c>
      <c r="C163" s="1" t="s">
        <v>1408</v>
      </c>
      <c r="D163" s="1" t="s">
        <v>1409</v>
      </c>
      <c r="E163" s="1" t="s">
        <v>28</v>
      </c>
      <c r="F163" s="1" t="s">
        <v>16</v>
      </c>
      <c r="G163" s="1" t="s">
        <v>21</v>
      </c>
      <c r="H163" s="2">
        <v>0.75</v>
      </c>
      <c r="I163" s="8">
        <v>4</v>
      </c>
      <c r="J163" s="1" t="s">
        <v>4486</v>
      </c>
      <c r="K163" s="1">
        <v>224.5</v>
      </c>
      <c r="L163" s="1"/>
      <c r="M163" s="2"/>
      <c r="N163" s="2">
        <f t="shared" si="6"/>
        <v>224.5</v>
      </c>
      <c r="O163" s="2">
        <f t="shared" si="7"/>
        <v>18.708333333333332</v>
      </c>
      <c r="P163" s="1" t="s">
        <v>146</v>
      </c>
    </row>
    <row r="164" spans="1:16" x14ac:dyDescent="0.25">
      <c r="A164" s="1" t="s">
        <v>160</v>
      </c>
      <c r="B164" s="1" t="s">
        <v>1410</v>
      </c>
      <c r="C164" s="1" t="s">
        <v>1411</v>
      </c>
      <c r="D164" s="1" t="s">
        <v>1412</v>
      </c>
      <c r="E164" s="1" t="s">
        <v>28</v>
      </c>
      <c r="F164" s="1" t="s">
        <v>16</v>
      </c>
      <c r="G164" s="1" t="s">
        <v>21</v>
      </c>
      <c r="H164" s="2">
        <v>0.75</v>
      </c>
      <c r="I164" s="8">
        <v>4</v>
      </c>
      <c r="J164" s="1" t="s">
        <v>4486</v>
      </c>
      <c r="K164" s="1">
        <v>224.5</v>
      </c>
      <c r="L164" s="1"/>
      <c r="M164" s="2"/>
      <c r="N164" s="2">
        <f t="shared" si="6"/>
        <v>224.5</v>
      </c>
      <c r="O164" s="2">
        <f t="shared" si="7"/>
        <v>18.708333333333332</v>
      </c>
      <c r="P164" s="1" t="s">
        <v>146</v>
      </c>
    </row>
    <row r="165" spans="1:16" x14ac:dyDescent="0.25">
      <c r="A165" s="1" t="s">
        <v>160</v>
      </c>
      <c r="B165" s="1" t="s">
        <v>1413</v>
      </c>
      <c r="C165" s="1" t="s">
        <v>1414</v>
      </c>
      <c r="D165" s="1" t="s">
        <v>1415</v>
      </c>
      <c r="E165" s="1" t="s">
        <v>28</v>
      </c>
      <c r="F165" s="1" t="s">
        <v>16</v>
      </c>
      <c r="G165" s="1" t="s">
        <v>21</v>
      </c>
      <c r="H165" s="2">
        <v>0.75</v>
      </c>
      <c r="I165" s="8">
        <v>3</v>
      </c>
      <c r="J165" s="1" t="s">
        <v>4486</v>
      </c>
      <c r="K165" s="1">
        <v>224.5</v>
      </c>
      <c r="L165" s="1"/>
      <c r="M165" s="2"/>
      <c r="N165" s="2">
        <f t="shared" si="6"/>
        <v>224.5</v>
      </c>
      <c r="O165" s="2">
        <f t="shared" si="7"/>
        <v>18.708333333333332</v>
      </c>
      <c r="P165" s="1" t="s">
        <v>40</v>
      </c>
    </row>
    <row r="166" spans="1:16" x14ac:dyDescent="0.25">
      <c r="A166" s="1" t="s">
        <v>160</v>
      </c>
      <c r="B166" s="1" t="s">
        <v>1416</v>
      </c>
      <c r="C166" s="1" t="s">
        <v>1417</v>
      </c>
      <c r="D166" s="1" t="s">
        <v>1418</v>
      </c>
      <c r="E166" s="1" t="s">
        <v>28</v>
      </c>
      <c r="F166" s="1" t="s">
        <v>16</v>
      </c>
      <c r="G166" s="1" t="s">
        <v>21</v>
      </c>
      <c r="H166" s="2">
        <v>0.75</v>
      </c>
      <c r="I166" s="8">
        <v>3</v>
      </c>
      <c r="J166" s="1" t="s">
        <v>4486</v>
      </c>
      <c r="K166" s="1">
        <v>224.5</v>
      </c>
      <c r="L166" s="1"/>
      <c r="M166" s="2"/>
      <c r="N166" s="2">
        <f t="shared" si="6"/>
        <v>224.5</v>
      </c>
      <c r="O166" s="2">
        <f t="shared" si="7"/>
        <v>18.708333333333332</v>
      </c>
      <c r="P166" s="1" t="s">
        <v>40</v>
      </c>
    </row>
    <row r="167" spans="1:16" x14ac:dyDescent="0.25">
      <c r="A167" s="1" t="s">
        <v>160</v>
      </c>
      <c r="B167" s="1" t="s">
        <v>1419</v>
      </c>
      <c r="C167" s="1" t="s">
        <v>1420</v>
      </c>
      <c r="D167" s="1" t="s">
        <v>1421</v>
      </c>
      <c r="E167" s="1" t="s">
        <v>28</v>
      </c>
      <c r="F167" s="1" t="s">
        <v>16</v>
      </c>
      <c r="G167" s="1" t="s">
        <v>21</v>
      </c>
      <c r="H167" s="2">
        <v>0.75</v>
      </c>
      <c r="I167" s="8">
        <v>3</v>
      </c>
      <c r="J167" s="1" t="s">
        <v>4486</v>
      </c>
      <c r="K167" s="1">
        <v>224.5</v>
      </c>
      <c r="L167" s="1"/>
      <c r="M167" s="2"/>
      <c r="N167" s="2">
        <f t="shared" si="6"/>
        <v>224.5</v>
      </c>
      <c r="O167" s="2">
        <f t="shared" si="7"/>
        <v>18.708333333333332</v>
      </c>
      <c r="P167" s="1" t="s">
        <v>71</v>
      </c>
    </row>
    <row r="168" spans="1:16" x14ac:dyDescent="0.25">
      <c r="A168" s="1" t="s">
        <v>160</v>
      </c>
      <c r="B168" s="1" t="s">
        <v>1422</v>
      </c>
      <c r="C168" s="1" t="s">
        <v>1423</v>
      </c>
      <c r="D168" s="1" t="s">
        <v>1424</v>
      </c>
      <c r="E168" s="1" t="s">
        <v>28</v>
      </c>
      <c r="F168" s="1" t="s">
        <v>16</v>
      </c>
      <c r="G168" s="1" t="s">
        <v>21</v>
      </c>
      <c r="H168" s="2">
        <v>0.75</v>
      </c>
      <c r="I168" s="8">
        <v>4</v>
      </c>
      <c r="J168" s="1" t="s">
        <v>4486</v>
      </c>
      <c r="K168" s="1">
        <v>224.5</v>
      </c>
      <c r="L168" s="1"/>
      <c r="M168" s="2"/>
      <c r="N168" s="2">
        <f t="shared" si="6"/>
        <v>224.5</v>
      </c>
      <c r="O168" s="2">
        <f t="shared" si="7"/>
        <v>18.708333333333332</v>
      </c>
      <c r="P168" s="1" t="s">
        <v>1403</v>
      </c>
    </row>
    <row r="169" spans="1:16" x14ac:dyDescent="0.25">
      <c r="A169" s="1" t="s">
        <v>160</v>
      </c>
      <c r="B169" s="1" t="s">
        <v>1425</v>
      </c>
      <c r="C169" s="1" t="s">
        <v>1426</v>
      </c>
      <c r="D169" s="1" t="s">
        <v>1427</v>
      </c>
      <c r="E169" s="1" t="s">
        <v>28</v>
      </c>
      <c r="F169" s="1" t="s">
        <v>16</v>
      </c>
      <c r="G169" s="1" t="s">
        <v>21</v>
      </c>
      <c r="H169" s="2">
        <v>0.75</v>
      </c>
      <c r="I169" s="8">
        <v>3</v>
      </c>
      <c r="J169" s="1" t="s">
        <v>4486</v>
      </c>
      <c r="K169" s="1">
        <v>224.5</v>
      </c>
      <c r="L169" s="1" t="s">
        <v>4302</v>
      </c>
      <c r="M169" s="2">
        <v>9.48</v>
      </c>
      <c r="N169" s="2">
        <f t="shared" si="6"/>
        <v>233.98</v>
      </c>
      <c r="O169" s="2">
        <f t="shared" si="7"/>
        <v>19.498333333333331</v>
      </c>
      <c r="P169" s="1" t="s">
        <v>40</v>
      </c>
    </row>
    <row r="170" spans="1:16" x14ac:dyDescent="0.25">
      <c r="A170" s="1" t="s">
        <v>160</v>
      </c>
      <c r="B170" s="1" t="s">
        <v>1428</v>
      </c>
      <c r="C170" s="1" t="s">
        <v>1429</v>
      </c>
      <c r="D170" s="1" t="s">
        <v>1430</v>
      </c>
      <c r="E170" s="1" t="s">
        <v>20</v>
      </c>
      <c r="F170" s="1" t="s">
        <v>16</v>
      </c>
      <c r="G170" s="1" t="s">
        <v>21</v>
      </c>
      <c r="H170" s="2">
        <v>0.75</v>
      </c>
      <c r="I170" s="8">
        <v>2</v>
      </c>
      <c r="J170" s="1"/>
      <c r="K170" s="1"/>
      <c r="L170" s="1" t="s">
        <v>4779</v>
      </c>
      <c r="M170" s="2">
        <v>67.5</v>
      </c>
      <c r="N170" s="2">
        <f t="shared" si="6"/>
        <v>67.5</v>
      </c>
      <c r="O170" s="2">
        <f t="shared" si="7"/>
        <v>5.625</v>
      </c>
      <c r="P170" s="1" t="s">
        <v>87</v>
      </c>
    </row>
    <row r="171" spans="1:16" x14ac:dyDescent="0.25">
      <c r="A171" s="1" t="s">
        <v>160</v>
      </c>
      <c r="B171" s="1" t="s">
        <v>1431</v>
      </c>
      <c r="C171" s="1" t="s">
        <v>1432</v>
      </c>
      <c r="D171" s="1" t="s">
        <v>1433</v>
      </c>
      <c r="E171" s="1" t="s">
        <v>28</v>
      </c>
      <c r="F171" s="1" t="s">
        <v>16</v>
      </c>
      <c r="G171" s="1" t="s">
        <v>21</v>
      </c>
      <c r="H171" s="2">
        <v>0.75</v>
      </c>
      <c r="I171" s="8">
        <v>5</v>
      </c>
      <c r="J171" s="1" t="s">
        <v>4486</v>
      </c>
      <c r="K171" s="1">
        <v>224.5</v>
      </c>
      <c r="L171" s="1"/>
      <c r="M171" s="2"/>
      <c r="N171" s="2">
        <f t="shared" si="6"/>
        <v>224.5</v>
      </c>
      <c r="O171" s="2">
        <f t="shared" si="7"/>
        <v>18.708333333333332</v>
      </c>
      <c r="P171" s="1" t="s">
        <v>143</v>
      </c>
    </row>
    <row r="172" spans="1:16" x14ac:dyDescent="0.25">
      <c r="A172" s="1" t="s">
        <v>160</v>
      </c>
      <c r="B172" s="1" t="s">
        <v>1434</v>
      </c>
      <c r="C172" s="1" t="s">
        <v>1435</v>
      </c>
      <c r="D172" s="1" t="s">
        <v>1436</v>
      </c>
      <c r="E172" s="1" t="s">
        <v>28</v>
      </c>
      <c r="F172" s="1" t="s">
        <v>16</v>
      </c>
      <c r="G172" s="1" t="s">
        <v>21</v>
      </c>
      <c r="H172" s="2">
        <v>0.75</v>
      </c>
      <c r="I172" s="8">
        <v>2</v>
      </c>
      <c r="J172" s="1" t="s">
        <v>4486</v>
      </c>
      <c r="K172" s="1">
        <v>224.5</v>
      </c>
      <c r="L172" s="1"/>
      <c r="M172" s="2"/>
      <c r="N172" s="2">
        <f t="shared" si="6"/>
        <v>224.5</v>
      </c>
      <c r="O172" s="2">
        <f t="shared" si="7"/>
        <v>18.708333333333332</v>
      </c>
      <c r="P172" s="1" t="s">
        <v>106</v>
      </c>
    </row>
    <row r="173" spans="1:16" x14ac:dyDescent="0.25">
      <c r="A173" s="1" t="s">
        <v>160</v>
      </c>
      <c r="B173" s="1" t="s">
        <v>1437</v>
      </c>
      <c r="C173" s="1" t="s">
        <v>1438</v>
      </c>
      <c r="D173" s="1" t="s">
        <v>1439</v>
      </c>
      <c r="E173" s="1" t="s">
        <v>28</v>
      </c>
      <c r="F173" s="1" t="s">
        <v>16</v>
      </c>
      <c r="G173" s="1" t="s">
        <v>21</v>
      </c>
      <c r="H173" s="2">
        <v>0.75</v>
      </c>
      <c r="I173" s="8">
        <v>2</v>
      </c>
      <c r="J173" s="1" t="s">
        <v>4486</v>
      </c>
      <c r="K173" s="1">
        <v>224.5</v>
      </c>
      <c r="L173" s="1"/>
      <c r="M173" s="2"/>
      <c r="N173" s="2">
        <f t="shared" ref="N173:N236" si="8">K173+M173</f>
        <v>224.5</v>
      </c>
      <c r="O173" s="2">
        <f t="shared" si="7"/>
        <v>18.708333333333332</v>
      </c>
      <c r="P173" s="1" t="s">
        <v>106</v>
      </c>
    </row>
    <row r="174" spans="1:16" x14ac:dyDescent="0.25">
      <c r="A174" s="1" t="s">
        <v>160</v>
      </c>
      <c r="B174" s="1" t="s">
        <v>1440</v>
      </c>
      <c r="C174" s="1" t="s">
        <v>1441</v>
      </c>
      <c r="D174" s="1" t="s">
        <v>1442</v>
      </c>
      <c r="E174" s="1" t="s">
        <v>28</v>
      </c>
      <c r="F174" s="1" t="s">
        <v>16</v>
      </c>
      <c r="G174" s="1" t="s">
        <v>21</v>
      </c>
      <c r="H174" s="2">
        <v>0.75</v>
      </c>
      <c r="I174" s="8">
        <v>3</v>
      </c>
      <c r="J174" s="1" t="s">
        <v>4486</v>
      </c>
      <c r="K174" s="1">
        <v>224.5</v>
      </c>
      <c r="L174" s="1" t="s">
        <v>4301</v>
      </c>
      <c r="M174" s="2">
        <v>7.5</v>
      </c>
      <c r="N174" s="2">
        <f t="shared" si="8"/>
        <v>232</v>
      </c>
      <c r="O174" s="2">
        <f t="shared" si="7"/>
        <v>19.333333333333332</v>
      </c>
      <c r="P174" s="1" t="s">
        <v>74</v>
      </c>
    </row>
    <row r="175" spans="1:16" x14ac:dyDescent="0.25">
      <c r="A175" s="1" t="s">
        <v>160</v>
      </c>
      <c r="B175" s="1" t="s">
        <v>1443</v>
      </c>
      <c r="C175" s="1" t="s">
        <v>1444</v>
      </c>
      <c r="D175" s="1" t="s">
        <v>1445</v>
      </c>
      <c r="E175" s="1" t="s">
        <v>28</v>
      </c>
      <c r="F175" s="1" t="s">
        <v>16</v>
      </c>
      <c r="G175" s="1" t="s">
        <v>21</v>
      </c>
      <c r="H175" s="2">
        <v>0.75</v>
      </c>
      <c r="I175" s="8">
        <v>4</v>
      </c>
      <c r="J175" s="1" t="s">
        <v>4486</v>
      </c>
      <c r="K175" s="1">
        <v>224.5</v>
      </c>
      <c r="L175" s="1" t="s">
        <v>4303</v>
      </c>
      <c r="M175" s="2">
        <v>1.5</v>
      </c>
      <c r="N175" s="2">
        <f t="shared" si="8"/>
        <v>226</v>
      </c>
      <c r="O175" s="2">
        <f t="shared" si="7"/>
        <v>18.833333333333332</v>
      </c>
      <c r="P175" s="1" t="s">
        <v>1403</v>
      </c>
    </row>
    <row r="176" spans="1:16" x14ac:dyDescent="0.25">
      <c r="A176" s="1" t="s">
        <v>160</v>
      </c>
      <c r="B176" s="1" t="s">
        <v>1446</v>
      </c>
      <c r="C176" s="1" t="s">
        <v>1447</v>
      </c>
      <c r="D176" s="1" t="s">
        <v>1448</v>
      </c>
      <c r="E176" s="1" t="s">
        <v>127</v>
      </c>
      <c r="F176" s="1" t="s">
        <v>16</v>
      </c>
      <c r="G176" s="1" t="s">
        <v>21</v>
      </c>
      <c r="H176" s="2">
        <v>0.75</v>
      </c>
      <c r="I176" s="8">
        <v>7</v>
      </c>
      <c r="J176" s="1"/>
      <c r="K176" s="1"/>
      <c r="L176" s="1" t="s">
        <v>4560</v>
      </c>
      <c r="M176" s="2">
        <v>107.16</v>
      </c>
      <c r="N176" s="2">
        <f t="shared" si="8"/>
        <v>107.16</v>
      </c>
      <c r="O176" s="2">
        <f t="shared" si="7"/>
        <v>8.93</v>
      </c>
      <c r="P176" s="1" t="s">
        <v>81</v>
      </c>
    </row>
    <row r="177" spans="1:16" x14ac:dyDescent="0.25">
      <c r="A177" s="1" t="s">
        <v>160</v>
      </c>
      <c r="B177" s="1" t="s">
        <v>1473</v>
      </c>
      <c r="C177" s="1" t="s">
        <v>1474</v>
      </c>
      <c r="D177" s="1" t="s">
        <v>1475</v>
      </c>
      <c r="E177" s="1" t="s">
        <v>20</v>
      </c>
      <c r="F177" s="1" t="s">
        <v>16</v>
      </c>
      <c r="G177" s="1" t="s">
        <v>21</v>
      </c>
      <c r="H177" s="2">
        <v>0.75</v>
      </c>
      <c r="I177" s="8">
        <v>2</v>
      </c>
      <c r="J177" s="1"/>
      <c r="K177" s="1"/>
      <c r="L177" s="1" t="s">
        <v>4562</v>
      </c>
      <c r="M177" s="2">
        <v>239.43600000000001</v>
      </c>
      <c r="N177" s="2">
        <f t="shared" si="8"/>
        <v>239.43600000000001</v>
      </c>
      <c r="O177" s="2">
        <f t="shared" si="7"/>
        <v>19.952999999999999</v>
      </c>
      <c r="P177" s="1" t="s">
        <v>114</v>
      </c>
    </row>
    <row r="178" spans="1:16" x14ac:dyDescent="0.25">
      <c r="A178" s="1" t="s">
        <v>160</v>
      </c>
      <c r="B178" s="1" t="s">
        <v>1476</v>
      </c>
      <c r="C178" s="1" t="s">
        <v>1477</v>
      </c>
      <c r="D178" s="1" t="s">
        <v>1478</v>
      </c>
      <c r="E178" s="1" t="s">
        <v>15</v>
      </c>
      <c r="F178" s="1" t="s">
        <v>16</v>
      </c>
      <c r="G178" s="1" t="s">
        <v>21</v>
      </c>
      <c r="H178" s="2">
        <v>0.75</v>
      </c>
      <c r="I178" s="8">
        <v>2</v>
      </c>
      <c r="J178" s="1"/>
      <c r="K178" s="1"/>
      <c r="L178" s="1" t="s">
        <v>4563</v>
      </c>
      <c r="M178" s="2">
        <v>16.5</v>
      </c>
      <c r="N178" s="2">
        <f t="shared" si="8"/>
        <v>16.5</v>
      </c>
      <c r="O178" s="2">
        <f t="shared" si="7"/>
        <v>1.375</v>
      </c>
      <c r="P178" s="1" t="s">
        <v>32</v>
      </c>
    </row>
    <row r="179" spans="1:16" x14ac:dyDescent="0.25">
      <c r="A179" s="1" t="s">
        <v>160</v>
      </c>
      <c r="B179" s="1" t="s">
        <v>1485</v>
      </c>
      <c r="C179" s="1" t="s">
        <v>1486</v>
      </c>
      <c r="D179" s="1" t="s">
        <v>1487</v>
      </c>
      <c r="E179" s="1" t="s">
        <v>127</v>
      </c>
      <c r="F179" s="1" t="s">
        <v>16</v>
      </c>
      <c r="G179" s="1" t="s">
        <v>21</v>
      </c>
      <c r="H179" s="2">
        <v>0.75</v>
      </c>
      <c r="I179" s="8">
        <v>9</v>
      </c>
      <c r="J179" s="1"/>
      <c r="K179" s="1"/>
      <c r="L179" s="1" t="s">
        <v>4355</v>
      </c>
      <c r="M179" s="2">
        <v>165.3</v>
      </c>
      <c r="N179" s="2">
        <f t="shared" si="8"/>
        <v>165.3</v>
      </c>
      <c r="O179" s="2">
        <f t="shared" si="7"/>
        <v>13.775</v>
      </c>
      <c r="P179" s="1" t="s">
        <v>140</v>
      </c>
    </row>
    <row r="180" spans="1:16" x14ac:dyDescent="0.25">
      <c r="A180" s="1" t="s">
        <v>160</v>
      </c>
      <c r="B180" s="1" t="s">
        <v>1494</v>
      </c>
      <c r="C180" s="1" t="s">
        <v>1495</v>
      </c>
      <c r="D180" s="1" t="s">
        <v>1496</v>
      </c>
      <c r="E180" s="1" t="s">
        <v>20</v>
      </c>
      <c r="F180" s="1" t="s">
        <v>16</v>
      </c>
      <c r="G180" s="1" t="s">
        <v>21</v>
      </c>
      <c r="H180" s="2">
        <v>0.75</v>
      </c>
      <c r="I180" s="8">
        <v>2</v>
      </c>
      <c r="J180" s="1"/>
      <c r="K180" s="1"/>
      <c r="L180" s="1" t="s">
        <v>4565</v>
      </c>
      <c r="M180" s="2">
        <v>229.08</v>
      </c>
      <c r="N180" s="2">
        <f t="shared" si="8"/>
        <v>229.08</v>
      </c>
      <c r="O180" s="2">
        <f t="shared" si="7"/>
        <v>19.09</v>
      </c>
      <c r="P180" s="1" t="s">
        <v>114</v>
      </c>
    </row>
    <row r="181" spans="1:16" x14ac:dyDescent="0.25">
      <c r="A181" s="1" t="s">
        <v>160</v>
      </c>
      <c r="B181" s="1" t="s">
        <v>1524</v>
      </c>
      <c r="C181" s="1" t="s">
        <v>1525</v>
      </c>
      <c r="D181" s="1" t="s">
        <v>1526</v>
      </c>
      <c r="E181" s="1" t="s">
        <v>20</v>
      </c>
      <c r="F181" s="1" t="s">
        <v>16</v>
      </c>
      <c r="G181" s="1" t="s">
        <v>21</v>
      </c>
      <c r="H181" s="2">
        <v>0.75</v>
      </c>
      <c r="I181" s="8">
        <v>2</v>
      </c>
      <c r="J181" s="1"/>
      <c r="K181" s="1"/>
      <c r="L181" s="1" t="s">
        <v>4568</v>
      </c>
      <c r="M181" s="2">
        <v>25.655999999999999</v>
      </c>
      <c r="N181" s="2">
        <f t="shared" si="8"/>
        <v>25.655999999999999</v>
      </c>
      <c r="O181" s="2">
        <f t="shared" si="7"/>
        <v>2.1379999999999999</v>
      </c>
      <c r="P181" s="1" t="s">
        <v>36</v>
      </c>
    </row>
    <row r="182" spans="1:16" x14ac:dyDescent="0.25">
      <c r="A182" s="1" t="s">
        <v>160</v>
      </c>
      <c r="B182" s="1" t="s">
        <v>1584</v>
      </c>
      <c r="C182" s="1" t="s">
        <v>1585</v>
      </c>
      <c r="D182" s="1" t="s">
        <v>1586</v>
      </c>
      <c r="E182" s="1" t="s">
        <v>25</v>
      </c>
      <c r="F182" s="1" t="s">
        <v>16</v>
      </c>
      <c r="G182" s="1" t="s">
        <v>26</v>
      </c>
      <c r="H182" s="2">
        <v>0</v>
      </c>
      <c r="I182" s="8">
        <v>1</v>
      </c>
      <c r="J182" s="1" t="s">
        <v>4484</v>
      </c>
      <c r="K182" s="1">
        <v>652.79999999999995</v>
      </c>
      <c r="L182" s="1"/>
      <c r="M182" s="2"/>
      <c r="N182" s="2">
        <f t="shared" si="8"/>
        <v>652.79999999999995</v>
      </c>
      <c r="O182" s="2">
        <f t="shared" si="7"/>
        <v>54.4</v>
      </c>
      <c r="P182" s="1" t="s">
        <v>29</v>
      </c>
    </row>
    <row r="183" spans="1:16" x14ac:dyDescent="0.25">
      <c r="A183" s="1" t="s">
        <v>160</v>
      </c>
      <c r="B183" s="1" t="s">
        <v>1587</v>
      </c>
      <c r="C183" s="1" t="s">
        <v>1588</v>
      </c>
      <c r="D183" s="1" t="s">
        <v>1589</v>
      </c>
      <c r="E183" s="1" t="s">
        <v>28</v>
      </c>
      <c r="F183" s="1" t="s">
        <v>16</v>
      </c>
      <c r="G183" s="1" t="s">
        <v>21</v>
      </c>
      <c r="H183" s="2">
        <v>0.75</v>
      </c>
      <c r="I183" s="8">
        <v>2</v>
      </c>
      <c r="J183" s="1" t="s">
        <v>4775</v>
      </c>
      <c r="K183" s="1">
        <v>70.83</v>
      </c>
      <c r="L183" s="1" t="s">
        <v>4206</v>
      </c>
      <c r="M183" s="2">
        <v>0.45600000000000002</v>
      </c>
      <c r="N183" s="2">
        <f t="shared" si="8"/>
        <v>71.286000000000001</v>
      </c>
      <c r="O183" s="2">
        <f t="shared" si="7"/>
        <v>5.9405000000000001</v>
      </c>
      <c r="P183" s="1" t="s">
        <v>88</v>
      </c>
    </row>
    <row r="184" spans="1:16" x14ac:dyDescent="0.25">
      <c r="A184" s="1" t="s">
        <v>160</v>
      </c>
      <c r="B184" s="1" t="s">
        <v>1617</v>
      </c>
      <c r="C184" s="1" t="s">
        <v>1618</v>
      </c>
      <c r="D184" s="1" t="s">
        <v>1619</v>
      </c>
      <c r="E184" s="1" t="s">
        <v>15</v>
      </c>
      <c r="F184" s="1" t="s">
        <v>16</v>
      </c>
      <c r="G184" s="1" t="s">
        <v>21</v>
      </c>
      <c r="H184" s="2">
        <v>0.75</v>
      </c>
      <c r="I184" s="8">
        <v>2</v>
      </c>
      <c r="J184" s="1"/>
      <c r="K184" s="1"/>
      <c r="L184" s="1" t="s">
        <v>4360</v>
      </c>
      <c r="M184" s="2">
        <v>0</v>
      </c>
      <c r="N184" s="19">
        <f t="shared" si="8"/>
        <v>0</v>
      </c>
      <c r="O184" s="19">
        <f t="shared" si="7"/>
        <v>0</v>
      </c>
      <c r="P184" s="1" t="s">
        <v>32</v>
      </c>
    </row>
    <row r="185" spans="1:16" x14ac:dyDescent="0.25">
      <c r="A185" s="1" t="s">
        <v>160</v>
      </c>
      <c r="B185" s="1" t="s">
        <v>1632</v>
      </c>
      <c r="C185" s="1" t="s">
        <v>1633</v>
      </c>
      <c r="D185" s="1" t="s">
        <v>1634</v>
      </c>
      <c r="E185" s="1" t="s">
        <v>15</v>
      </c>
      <c r="F185" s="1" t="s">
        <v>16</v>
      </c>
      <c r="G185" s="1" t="s">
        <v>21</v>
      </c>
      <c r="H185" s="2">
        <v>0.75</v>
      </c>
      <c r="I185" s="8">
        <v>1</v>
      </c>
      <c r="J185" s="1"/>
      <c r="K185" s="1"/>
      <c r="L185" s="1" t="s">
        <v>4251</v>
      </c>
      <c r="M185" s="2">
        <v>25.5</v>
      </c>
      <c r="N185" s="2">
        <f t="shared" si="8"/>
        <v>25.5</v>
      </c>
      <c r="O185" s="2">
        <f t="shared" si="7"/>
        <v>2.125</v>
      </c>
      <c r="P185" s="1" t="s">
        <v>12</v>
      </c>
    </row>
    <row r="186" spans="1:16" x14ac:dyDescent="0.25">
      <c r="A186" s="1" t="s">
        <v>160</v>
      </c>
      <c r="B186" s="1" t="s">
        <v>1635</v>
      </c>
      <c r="C186" s="1" t="s">
        <v>1636</v>
      </c>
      <c r="D186" s="1" t="s">
        <v>1637</v>
      </c>
      <c r="E186" s="1" t="s">
        <v>28</v>
      </c>
      <c r="F186" s="1" t="s">
        <v>16</v>
      </c>
      <c r="G186" s="1" t="s">
        <v>21</v>
      </c>
      <c r="H186" s="2">
        <v>0.75</v>
      </c>
      <c r="I186" s="8">
        <v>4</v>
      </c>
      <c r="J186" s="1" t="s">
        <v>4752</v>
      </c>
      <c r="K186" s="1">
        <v>73.39</v>
      </c>
      <c r="L186" s="1"/>
      <c r="M186" s="2"/>
      <c r="N186" s="2">
        <f t="shared" si="8"/>
        <v>73.39</v>
      </c>
      <c r="O186" s="2">
        <f t="shared" si="7"/>
        <v>6.1158333333333337</v>
      </c>
      <c r="P186" s="1" t="s">
        <v>150</v>
      </c>
    </row>
    <row r="187" spans="1:16" x14ac:dyDescent="0.25">
      <c r="A187" s="1" t="s">
        <v>160</v>
      </c>
      <c r="B187" s="1" t="s">
        <v>1638</v>
      </c>
      <c r="C187" s="1" t="s">
        <v>1639</v>
      </c>
      <c r="D187" s="1" t="s">
        <v>1640</v>
      </c>
      <c r="E187" s="1" t="s">
        <v>15</v>
      </c>
      <c r="F187" s="1" t="s">
        <v>16</v>
      </c>
      <c r="G187" s="1" t="s">
        <v>21</v>
      </c>
      <c r="H187" s="2">
        <v>0.75</v>
      </c>
      <c r="I187" s="8">
        <v>6</v>
      </c>
      <c r="J187" s="1"/>
      <c r="K187" s="1"/>
      <c r="L187" s="1" t="s">
        <v>123</v>
      </c>
      <c r="M187" s="2"/>
      <c r="N187" s="19">
        <f t="shared" si="8"/>
        <v>0</v>
      </c>
      <c r="O187" s="19">
        <f t="shared" si="7"/>
        <v>0</v>
      </c>
      <c r="P187" s="1" t="s">
        <v>80</v>
      </c>
    </row>
    <row r="188" spans="1:16" x14ac:dyDescent="0.25">
      <c r="A188" s="1" t="s">
        <v>160</v>
      </c>
      <c r="B188" s="1" t="s">
        <v>1644</v>
      </c>
      <c r="C188" s="1" t="s">
        <v>1645</v>
      </c>
      <c r="D188" s="1" t="s">
        <v>1646</v>
      </c>
      <c r="E188" s="1" t="s">
        <v>28</v>
      </c>
      <c r="F188" s="1" t="s">
        <v>16</v>
      </c>
      <c r="G188" s="1" t="s">
        <v>21</v>
      </c>
      <c r="H188" s="2">
        <v>0.75</v>
      </c>
      <c r="I188" s="8">
        <v>2</v>
      </c>
      <c r="J188" s="1" t="s">
        <v>4554</v>
      </c>
      <c r="K188" s="1">
        <v>71.17</v>
      </c>
      <c r="L188" s="1"/>
      <c r="M188" s="2"/>
      <c r="N188" s="2">
        <f t="shared" si="8"/>
        <v>71.17</v>
      </c>
      <c r="O188" s="2">
        <f t="shared" si="7"/>
        <v>5.9308333333333332</v>
      </c>
      <c r="P188" s="1" t="s">
        <v>190</v>
      </c>
    </row>
    <row r="189" spans="1:16" x14ac:dyDescent="0.25">
      <c r="A189" s="1" t="s">
        <v>160</v>
      </c>
      <c r="B189" s="1" t="s">
        <v>1647</v>
      </c>
      <c r="C189" s="1" t="s">
        <v>1648</v>
      </c>
      <c r="D189" s="1" t="s">
        <v>1649</v>
      </c>
      <c r="E189" s="1" t="s">
        <v>28</v>
      </c>
      <c r="F189" s="1" t="s">
        <v>16</v>
      </c>
      <c r="G189" s="1" t="s">
        <v>21</v>
      </c>
      <c r="H189" s="2">
        <v>0.75</v>
      </c>
      <c r="I189" s="8">
        <v>4</v>
      </c>
      <c r="J189" s="1" t="s">
        <v>4554</v>
      </c>
      <c r="K189" s="1">
        <v>71.17</v>
      </c>
      <c r="L189" s="1"/>
      <c r="M189" s="2"/>
      <c r="N189" s="2">
        <f t="shared" si="8"/>
        <v>71.17</v>
      </c>
      <c r="O189" s="2">
        <f t="shared" si="7"/>
        <v>5.9308333333333332</v>
      </c>
      <c r="P189" s="1" t="s">
        <v>83</v>
      </c>
    </row>
    <row r="190" spans="1:16" x14ac:dyDescent="0.25">
      <c r="A190" s="1" t="s">
        <v>160</v>
      </c>
      <c r="B190" s="1" t="s">
        <v>1650</v>
      </c>
      <c r="C190" s="1" t="s">
        <v>1651</v>
      </c>
      <c r="D190" s="1" t="s">
        <v>1652</v>
      </c>
      <c r="E190" s="1" t="s">
        <v>28</v>
      </c>
      <c r="F190" s="1" t="s">
        <v>16</v>
      </c>
      <c r="G190" s="1" t="s">
        <v>21</v>
      </c>
      <c r="H190" s="2">
        <v>0.75</v>
      </c>
      <c r="I190" s="8">
        <v>3</v>
      </c>
      <c r="J190" s="1" t="s">
        <v>4554</v>
      </c>
      <c r="K190" s="1">
        <v>71.17</v>
      </c>
      <c r="L190" s="1"/>
      <c r="M190" s="2"/>
      <c r="N190" s="2">
        <f t="shared" si="8"/>
        <v>71.17</v>
      </c>
      <c r="O190" s="2">
        <f t="shared" si="7"/>
        <v>5.9308333333333332</v>
      </c>
      <c r="P190" s="1" t="s">
        <v>84</v>
      </c>
    </row>
    <row r="191" spans="1:16" x14ac:dyDescent="0.25">
      <c r="A191" s="1" t="s">
        <v>160</v>
      </c>
      <c r="B191" s="1" t="s">
        <v>1653</v>
      </c>
      <c r="C191" s="1" t="s">
        <v>1654</v>
      </c>
      <c r="D191" s="1" t="s">
        <v>1655</v>
      </c>
      <c r="E191" s="1" t="s">
        <v>127</v>
      </c>
      <c r="F191" s="1" t="s">
        <v>16</v>
      </c>
      <c r="G191" s="1" t="s">
        <v>21</v>
      </c>
      <c r="H191" s="2">
        <v>0.75</v>
      </c>
      <c r="I191" s="8">
        <v>4</v>
      </c>
      <c r="J191" s="1"/>
      <c r="K191" s="1"/>
      <c r="L191" s="1" t="s">
        <v>4572</v>
      </c>
      <c r="M191" s="2">
        <v>31.92</v>
      </c>
      <c r="N191" s="2">
        <f t="shared" si="8"/>
        <v>31.92</v>
      </c>
      <c r="O191" s="2">
        <f t="shared" si="7"/>
        <v>2.66</v>
      </c>
      <c r="P191" s="1" t="s">
        <v>75</v>
      </c>
    </row>
    <row r="192" spans="1:16" x14ac:dyDescent="0.25">
      <c r="A192" s="1" t="s">
        <v>160</v>
      </c>
      <c r="B192" s="1" t="s">
        <v>1662</v>
      </c>
      <c r="C192" s="1" t="s">
        <v>1663</v>
      </c>
      <c r="D192" s="1" t="s">
        <v>1664</v>
      </c>
      <c r="E192" s="1" t="s">
        <v>15</v>
      </c>
      <c r="F192" s="1" t="s">
        <v>16</v>
      </c>
      <c r="G192" s="1" t="s">
        <v>21</v>
      </c>
      <c r="H192" s="2">
        <v>0.75</v>
      </c>
      <c r="I192" s="8">
        <v>35</v>
      </c>
      <c r="J192" s="1"/>
      <c r="K192" s="1"/>
      <c r="L192" s="1" t="s">
        <v>4433</v>
      </c>
      <c r="M192" s="2"/>
      <c r="N192" s="19">
        <f t="shared" si="8"/>
        <v>0</v>
      </c>
      <c r="O192" s="19">
        <f t="shared" si="7"/>
        <v>0</v>
      </c>
      <c r="P192" s="1" t="s">
        <v>1665</v>
      </c>
    </row>
    <row r="193" spans="1:16" x14ac:dyDescent="0.25">
      <c r="A193" s="1" t="s">
        <v>160</v>
      </c>
      <c r="B193" s="1" t="s">
        <v>1678</v>
      </c>
      <c r="C193" s="1" t="s">
        <v>1679</v>
      </c>
      <c r="D193" s="1" t="s">
        <v>1680</v>
      </c>
      <c r="E193" s="1" t="s">
        <v>28</v>
      </c>
      <c r="F193" s="1" t="s">
        <v>16</v>
      </c>
      <c r="G193" s="1" t="s">
        <v>21</v>
      </c>
      <c r="H193" s="2">
        <v>0.75</v>
      </c>
      <c r="I193" s="8">
        <v>3</v>
      </c>
      <c r="J193" s="1" t="s">
        <v>4752</v>
      </c>
      <c r="K193" s="1">
        <v>84.91</v>
      </c>
      <c r="L193" s="1"/>
      <c r="M193" s="2"/>
      <c r="N193" s="2">
        <f t="shared" si="8"/>
        <v>84.91</v>
      </c>
      <c r="O193" s="2">
        <f t="shared" si="7"/>
        <v>7.0758333333333328</v>
      </c>
      <c r="P193" s="1" t="s">
        <v>90</v>
      </c>
    </row>
    <row r="194" spans="1:16" x14ac:dyDescent="0.25">
      <c r="A194" s="1" t="s">
        <v>160</v>
      </c>
      <c r="B194" s="1" t="s">
        <v>1681</v>
      </c>
      <c r="C194" s="1" t="s">
        <v>1682</v>
      </c>
      <c r="D194" s="1" t="s">
        <v>1683</v>
      </c>
      <c r="E194" s="1" t="s">
        <v>28</v>
      </c>
      <c r="F194" s="1" t="s">
        <v>16</v>
      </c>
      <c r="G194" s="1" t="s">
        <v>21</v>
      </c>
      <c r="H194" s="2">
        <v>0.75</v>
      </c>
      <c r="I194" s="8">
        <v>2</v>
      </c>
      <c r="J194" s="1" t="s">
        <v>4752</v>
      </c>
      <c r="K194" s="1">
        <v>84.91</v>
      </c>
      <c r="L194" s="1"/>
      <c r="M194" s="2"/>
      <c r="N194" s="2">
        <f t="shared" si="8"/>
        <v>84.91</v>
      </c>
      <c r="O194" s="2">
        <f t="shared" si="7"/>
        <v>7.0758333333333328</v>
      </c>
      <c r="P194" s="1" t="s">
        <v>88</v>
      </c>
    </row>
    <row r="195" spans="1:16" x14ac:dyDescent="0.25">
      <c r="A195" s="1" t="s">
        <v>160</v>
      </c>
      <c r="B195" s="1" t="s">
        <v>1690</v>
      </c>
      <c r="C195" s="1" t="s">
        <v>1691</v>
      </c>
      <c r="D195" s="1" t="s">
        <v>1692</v>
      </c>
      <c r="E195" s="1" t="s">
        <v>15</v>
      </c>
      <c r="F195" s="1" t="s">
        <v>16</v>
      </c>
      <c r="G195" s="1" t="s">
        <v>21</v>
      </c>
      <c r="H195" s="2">
        <v>0.75</v>
      </c>
      <c r="I195" s="8">
        <v>1</v>
      </c>
      <c r="J195" s="1"/>
      <c r="K195" s="1"/>
      <c r="L195" s="1" t="s">
        <v>4363</v>
      </c>
      <c r="M195" s="2">
        <v>0</v>
      </c>
      <c r="N195" s="19">
        <f t="shared" si="8"/>
        <v>0</v>
      </c>
      <c r="O195" s="19">
        <f t="shared" ref="O195:O258" si="9">N195/12</f>
        <v>0</v>
      </c>
      <c r="P195" s="1" t="s">
        <v>12</v>
      </c>
    </row>
    <row r="196" spans="1:16" x14ac:dyDescent="0.25">
      <c r="A196" s="1" t="s">
        <v>160</v>
      </c>
      <c r="B196" s="1" t="s">
        <v>1693</v>
      </c>
      <c r="C196" s="1" t="s">
        <v>1694</v>
      </c>
      <c r="D196" s="1" t="s">
        <v>1695</v>
      </c>
      <c r="E196" s="1" t="s">
        <v>15</v>
      </c>
      <c r="F196" s="1" t="s">
        <v>16</v>
      </c>
      <c r="G196" s="1" t="s">
        <v>21</v>
      </c>
      <c r="H196" s="2">
        <v>0.75</v>
      </c>
      <c r="I196" s="8">
        <v>1</v>
      </c>
      <c r="J196" s="1"/>
      <c r="K196" s="1"/>
      <c r="L196" s="1" t="s">
        <v>4363</v>
      </c>
      <c r="M196" s="2">
        <v>0</v>
      </c>
      <c r="N196" s="19">
        <f t="shared" si="8"/>
        <v>0</v>
      </c>
      <c r="O196" s="19">
        <f t="shared" si="9"/>
        <v>0</v>
      </c>
      <c r="P196" s="1" t="s">
        <v>12</v>
      </c>
    </row>
    <row r="197" spans="1:16" x14ac:dyDescent="0.25">
      <c r="A197" s="1" t="s">
        <v>160</v>
      </c>
      <c r="B197" s="1" t="s">
        <v>1696</v>
      </c>
      <c r="C197" s="1" t="s">
        <v>1697</v>
      </c>
      <c r="D197" s="1" t="s">
        <v>1698</v>
      </c>
      <c r="E197" s="1" t="s">
        <v>15</v>
      </c>
      <c r="F197" s="1" t="s">
        <v>16</v>
      </c>
      <c r="G197" s="1" t="s">
        <v>21</v>
      </c>
      <c r="H197" s="2">
        <v>0.75</v>
      </c>
      <c r="I197" s="8">
        <v>1</v>
      </c>
      <c r="J197" s="1"/>
      <c r="K197" s="1"/>
      <c r="L197" s="1" t="s">
        <v>4363</v>
      </c>
      <c r="M197" s="2">
        <v>0</v>
      </c>
      <c r="N197" s="19">
        <f t="shared" si="8"/>
        <v>0</v>
      </c>
      <c r="O197" s="19">
        <f t="shared" si="9"/>
        <v>0</v>
      </c>
      <c r="P197" s="1" t="s">
        <v>12</v>
      </c>
    </row>
    <row r="198" spans="1:16" x14ac:dyDescent="0.25">
      <c r="A198" s="1" t="s">
        <v>160</v>
      </c>
      <c r="B198" s="1" t="s">
        <v>1702</v>
      </c>
      <c r="C198" s="1" t="s">
        <v>1703</v>
      </c>
      <c r="D198" s="1" t="s">
        <v>1704</v>
      </c>
      <c r="E198" s="1" t="s">
        <v>127</v>
      </c>
      <c r="F198" s="1" t="s">
        <v>16</v>
      </c>
      <c r="G198" s="1" t="s">
        <v>21</v>
      </c>
      <c r="H198" s="2">
        <v>0.75</v>
      </c>
      <c r="I198" s="8">
        <v>3</v>
      </c>
      <c r="J198" s="1"/>
      <c r="K198" s="1"/>
      <c r="L198" s="1" t="s">
        <v>4578</v>
      </c>
      <c r="M198" s="2">
        <v>61.56</v>
      </c>
      <c r="N198" s="2">
        <f t="shared" si="8"/>
        <v>61.56</v>
      </c>
      <c r="O198" s="2">
        <f t="shared" si="9"/>
        <v>5.13</v>
      </c>
      <c r="P198" s="1" t="s">
        <v>77</v>
      </c>
    </row>
    <row r="199" spans="1:16" x14ac:dyDescent="0.25">
      <c r="A199" s="1" t="s">
        <v>160</v>
      </c>
      <c r="B199" s="1" t="s">
        <v>1705</v>
      </c>
      <c r="C199" s="1" t="s">
        <v>1706</v>
      </c>
      <c r="D199" s="1" t="s">
        <v>1707</v>
      </c>
      <c r="E199" s="1" t="s">
        <v>127</v>
      </c>
      <c r="F199" s="1" t="s">
        <v>16</v>
      </c>
      <c r="G199" s="1" t="s">
        <v>21</v>
      </c>
      <c r="H199" s="2">
        <v>0.75</v>
      </c>
      <c r="I199" s="8">
        <v>1</v>
      </c>
      <c r="J199" s="1"/>
      <c r="K199" s="1"/>
      <c r="L199" s="1" t="s">
        <v>4364</v>
      </c>
      <c r="M199" s="2">
        <v>17.100000000000001</v>
      </c>
      <c r="N199" s="2">
        <f t="shared" si="8"/>
        <v>17.100000000000001</v>
      </c>
      <c r="O199" s="2">
        <f t="shared" si="9"/>
        <v>1.425</v>
      </c>
      <c r="P199" s="1" t="s">
        <v>12</v>
      </c>
    </row>
    <row r="200" spans="1:16" x14ac:dyDescent="0.25">
      <c r="A200" s="1" t="s">
        <v>160</v>
      </c>
      <c r="B200" s="1" t="s">
        <v>1711</v>
      </c>
      <c r="C200" s="1" t="s">
        <v>1712</v>
      </c>
      <c r="D200" s="1" t="s">
        <v>1713</v>
      </c>
      <c r="E200" s="1" t="s">
        <v>25</v>
      </c>
      <c r="F200" s="1" t="s">
        <v>16</v>
      </c>
      <c r="G200" s="1" t="s">
        <v>26</v>
      </c>
      <c r="H200" s="2">
        <v>0</v>
      </c>
      <c r="I200" s="8">
        <v>1</v>
      </c>
      <c r="J200" s="1" t="s">
        <v>4557</v>
      </c>
      <c r="K200" s="1">
        <v>1505.28</v>
      </c>
      <c r="L200" s="1"/>
      <c r="M200" s="2"/>
      <c r="N200" s="2">
        <f t="shared" si="8"/>
        <v>1505.28</v>
      </c>
      <c r="O200" s="2">
        <f t="shared" si="9"/>
        <v>125.44</v>
      </c>
      <c r="P200" s="1" t="s">
        <v>67</v>
      </c>
    </row>
    <row r="201" spans="1:16" x14ac:dyDescent="0.25">
      <c r="A201" s="1" t="s">
        <v>160</v>
      </c>
      <c r="B201" s="1" t="s">
        <v>1789</v>
      </c>
      <c r="C201" s="1" t="s">
        <v>1790</v>
      </c>
      <c r="D201" s="1" t="s">
        <v>1791</v>
      </c>
      <c r="E201" s="1" t="s">
        <v>15</v>
      </c>
      <c r="F201" s="1" t="s">
        <v>16</v>
      </c>
      <c r="G201" s="1" t="s">
        <v>21</v>
      </c>
      <c r="H201" s="2">
        <v>0.75</v>
      </c>
      <c r="I201" s="8">
        <v>1</v>
      </c>
      <c r="J201" s="1"/>
      <c r="K201" s="1"/>
      <c r="L201" s="1" t="s">
        <v>4583</v>
      </c>
      <c r="M201" s="2">
        <v>0</v>
      </c>
      <c r="N201" s="19">
        <f t="shared" si="8"/>
        <v>0</v>
      </c>
      <c r="O201" s="19">
        <f t="shared" si="9"/>
        <v>0</v>
      </c>
      <c r="P201" s="1" t="s">
        <v>12</v>
      </c>
    </row>
    <row r="202" spans="1:16" x14ac:dyDescent="0.25">
      <c r="A202" s="1" t="s">
        <v>160</v>
      </c>
      <c r="B202" s="1" t="s">
        <v>1813</v>
      </c>
      <c r="C202" s="1" t="s">
        <v>1814</v>
      </c>
      <c r="D202" s="1" t="s">
        <v>1815</v>
      </c>
      <c r="E202" s="1" t="s">
        <v>167</v>
      </c>
      <c r="F202" s="1" t="s">
        <v>16</v>
      </c>
      <c r="G202" s="1" t="s">
        <v>21</v>
      </c>
      <c r="H202" s="2">
        <v>0.75</v>
      </c>
      <c r="I202" s="8">
        <v>2</v>
      </c>
      <c r="J202" s="1" t="s">
        <v>4585</v>
      </c>
      <c r="K202" s="1">
        <v>544.38</v>
      </c>
      <c r="L202" s="1"/>
      <c r="M202" s="2"/>
      <c r="N202" s="2">
        <f t="shared" si="8"/>
        <v>544.38</v>
      </c>
      <c r="O202" s="2">
        <f t="shared" si="9"/>
        <v>45.365000000000002</v>
      </c>
      <c r="P202" s="1" t="s">
        <v>36</v>
      </c>
    </row>
    <row r="203" spans="1:16" x14ac:dyDescent="0.25">
      <c r="A203" s="1" t="s">
        <v>160</v>
      </c>
      <c r="B203" s="1" t="s">
        <v>1840</v>
      </c>
      <c r="C203" s="1" t="s">
        <v>1841</v>
      </c>
      <c r="D203" s="1" t="s">
        <v>1842</v>
      </c>
      <c r="E203" s="1" t="s">
        <v>15</v>
      </c>
      <c r="F203" s="1" t="s">
        <v>16</v>
      </c>
      <c r="G203" s="1" t="s">
        <v>21</v>
      </c>
      <c r="H203" s="2">
        <v>0.75</v>
      </c>
      <c r="I203" s="8">
        <v>4</v>
      </c>
      <c r="J203" s="1"/>
      <c r="K203" s="1"/>
      <c r="L203" s="1" t="s">
        <v>4589</v>
      </c>
      <c r="M203" s="2">
        <v>133.5</v>
      </c>
      <c r="N203" s="2">
        <f t="shared" si="8"/>
        <v>133.5</v>
      </c>
      <c r="O203" s="2">
        <f t="shared" si="9"/>
        <v>11.125</v>
      </c>
      <c r="P203" s="1" t="s">
        <v>76</v>
      </c>
    </row>
    <row r="204" spans="1:16" x14ac:dyDescent="0.25">
      <c r="A204" s="1" t="s">
        <v>160</v>
      </c>
      <c r="B204" s="1" t="s">
        <v>1849</v>
      </c>
      <c r="C204" s="1" t="s">
        <v>1850</v>
      </c>
      <c r="D204" s="1" t="s">
        <v>1851</v>
      </c>
      <c r="E204" s="1" t="s">
        <v>15</v>
      </c>
      <c r="F204" s="1" t="s">
        <v>16</v>
      </c>
      <c r="G204" s="1" t="s">
        <v>21</v>
      </c>
      <c r="H204" s="2">
        <v>0.75</v>
      </c>
      <c r="I204" s="8">
        <v>1</v>
      </c>
      <c r="J204" s="1"/>
      <c r="K204" s="1"/>
      <c r="L204" s="1" t="s">
        <v>4590</v>
      </c>
      <c r="M204" s="2">
        <v>4.4039999999999999</v>
      </c>
      <c r="N204" s="2">
        <f t="shared" si="8"/>
        <v>4.4039999999999999</v>
      </c>
      <c r="O204" s="2">
        <f t="shared" si="9"/>
        <v>0.36699999999999999</v>
      </c>
      <c r="P204" s="1" t="s">
        <v>12</v>
      </c>
    </row>
    <row r="205" spans="1:16" x14ac:dyDescent="0.25">
      <c r="A205" s="1" t="s">
        <v>160</v>
      </c>
      <c r="B205" s="1" t="s">
        <v>1953</v>
      </c>
      <c r="C205" s="1" t="s">
        <v>1954</v>
      </c>
      <c r="D205" s="1" t="s">
        <v>1955</v>
      </c>
      <c r="E205" s="1" t="s">
        <v>15</v>
      </c>
      <c r="F205" s="1" t="s">
        <v>16</v>
      </c>
      <c r="G205" s="1" t="s">
        <v>21</v>
      </c>
      <c r="H205" s="2">
        <v>0.75</v>
      </c>
      <c r="I205" s="8">
        <v>3</v>
      </c>
      <c r="J205" s="1"/>
      <c r="K205" s="1"/>
      <c r="L205" s="1" t="s">
        <v>4433</v>
      </c>
      <c r="M205" s="2"/>
      <c r="N205" s="19">
        <f t="shared" si="8"/>
        <v>0</v>
      </c>
      <c r="O205" s="19">
        <f t="shared" si="9"/>
        <v>0</v>
      </c>
      <c r="P205" s="1" t="s">
        <v>42</v>
      </c>
    </row>
    <row r="206" spans="1:16" x14ac:dyDescent="0.25">
      <c r="A206" s="1" t="s">
        <v>160</v>
      </c>
      <c r="B206" s="1" t="s">
        <v>1989</v>
      </c>
      <c r="C206" s="1" t="s">
        <v>1990</v>
      </c>
      <c r="D206" s="1" t="s">
        <v>1991</v>
      </c>
      <c r="E206" s="1" t="s">
        <v>127</v>
      </c>
      <c r="F206" s="1" t="s">
        <v>16</v>
      </c>
      <c r="G206" s="1" t="s">
        <v>21</v>
      </c>
      <c r="H206" s="2">
        <v>0.75</v>
      </c>
      <c r="I206" s="8">
        <v>1</v>
      </c>
      <c r="J206" s="1"/>
      <c r="K206" s="1"/>
      <c r="L206" s="1" t="s">
        <v>4371</v>
      </c>
      <c r="M206" s="2">
        <v>18.623999999999999</v>
      </c>
      <c r="N206" s="2">
        <f t="shared" si="8"/>
        <v>18.623999999999999</v>
      </c>
      <c r="O206" s="2">
        <f t="shared" si="9"/>
        <v>1.5519999999999998</v>
      </c>
      <c r="P206" s="1" t="s">
        <v>12</v>
      </c>
    </row>
    <row r="207" spans="1:16" x14ac:dyDescent="0.25">
      <c r="A207" s="1" t="s">
        <v>160</v>
      </c>
      <c r="B207" s="1" t="s">
        <v>1992</v>
      </c>
      <c r="C207" s="1" t="s">
        <v>1993</v>
      </c>
      <c r="D207" s="1" t="s">
        <v>1994</v>
      </c>
      <c r="E207" s="1" t="s">
        <v>15</v>
      </c>
      <c r="F207" s="1" t="s">
        <v>16</v>
      </c>
      <c r="G207" s="1" t="s">
        <v>21</v>
      </c>
      <c r="H207" s="2">
        <v>0.75</v>
      </c>
      <c r="I207" s="8">
        <v>2</v>
      </c>
      <c r="J207" s="1"/>
      <c r="K207" s="1"/>
      <c r="L207" s="1" t="s">
        <v>4475</v>
      </c>
      <c r="M207" s="2">
        <v>156</v>
      </c>
      <c r="N207" s="2">
        <f t="shared" si="8"/>
        <v>156</v>
      </c>
      <c r="O207" s="2">
        <f t="shared" si="9"/>
        <v>13</v>
      </c>
      <c r="P207" s="1" t="s">
        <v>22</v>
      </c>
    </row>
    <row r="208" spans="1:16" x14ac:dyDescent="0.25">
      <c r="A208" s="1" t="s">
        <v>160</v>
      </c>
      <c r="B208" s="1" t="s">
        <v>1995</v>
      </c>
      <c r="C208" s="1" t="s">
        <v>1996</v>
      </c>
      <c r="D208" s="1" t="s">
        <v>1997</v>
      </c>
      <c r="E208" s="1" t="s">
        <v>15</v>
      </c>
      <c r="F208" s="1" t="s">
        <v>16</v>
      </c>
      <c r="G208" s="1" t="s">
        <v>21</v>
      </c>
      <c r="H208" s="2">
        <v>0.75</v>
      </c>
      <c r="I208" s="8">
        <v>1</v>
      </c>
      <c r="J208" s="1"/>
      <c r="K208" s="1"/>
      <c r="L208" s="1" t="s">
        <v>4206</v>
      </c>
      <c r="M208" s="2">
        <v>22.5</v>
      </c>
      <c r="N208" s="2">
        <f t="shared" si="8"/>
        <v>22.5</v>
      </c>
      <c r="O208" s="2">
        <f t="shared" si="9"/>
        <v>1.875</v>
      </c>
      <c r="P208" s="1" t="s">
        <v>52</v>
      </c>
    </row>
    <row r="209" spans="1:16" x14ac:dyDescent="0.25">
      <c r="A209" s="1" t="s">
        <v>160</v>
      </c>
      <c r="B209" s="1" t="s">
        <v>2016</v>
      </c>
      <c r="C209" s="1" t="s">
        <v>2017</v>
      </c>
      <c r="D209" s="1" t="s">
        <v>2018</v>
      </c>
      <c r="E209" s="1" t="s">
        <v>15</v>
      </c>
      <c r="F209" s="1" t="s">
        <v>16</v>
      </c>
      <c r="G209" s="1" t="s">
        <v>21</v>
      </c>
      <c r="H209" s="2">
        <v>0.75</v>
      </c>
      <c r="I209" s="8">
        <v>1</v>
      </c>
      <c r="J209" s="1"/>
      <c r="K209" s="1"/>
      <c r="L209" s="1" t="s">
        <v>4596</v>
      </c>
      <c r="M209" s="2">
        <v>8.7959999999999994</v>
      </c>
      <c r="N209" s="2">
        <f t="shared" si="8"/>
        <v>8.7959999999999994</v>
      </c>
      <c r="O209" s="2">
        <f t="shared" si="9"/>
        <v>0.73299999999999998</v>
      </c>
      <c r="P209" s="1" t="s">
        <v>12</v>
      </c>
    </row>
    <row r="210" spans="1:16" x14ac:dyDescent="0.25">
      <c r="A210" s="1" t="s">
        <v>160</v>
      </c>
      <c r="B210" s="1" t="s">
        <v>2019</v>
      </c>
      <c r="C210" s="1" t="s">
        <v>2020</v>
      </c>
      <c r="D210" s="1" t="s">
        <v>2021</v>
      </c>
      <c r="E210" s="1" t="s">
        <v>20</v>
      </c>
      <c r="F210" s="1" t="s">
        <v>16</v>
      </c>
      <c r="G210" s="1" t="s">
        <v>21</v>
      </c>
      <c r="H210" s="2">
        <v>0.75</v>
      </c>
      <c r="I210" s="8">
        <v>1</v>
      </c>
      <c r="J210" s="1"/>
      <c r="K210" s="1"/>
      <c r="L210" s="1" t="s">
        <v>4595</v>
      </c>
      <c r="M210" s="2">
        <v>6</v>
      </c>
      <c r="N210" s="2">
        <f t="shared" si="8"/>
        <v>6</v>
      </c>
      <c r="O210" s="2">
        <f t="shared" si="9"/>
        <v>0.5</v>
      </c>
      <c r="P210" s="1" t="s">
        <v>24</v>
      </c>
    </row>
    <row r="211" spans="1:16" x14ac:dyDescent="0.25">
      <c r="A211" s="1" t="s">
        <v>160</v>
      </c>
      <c r="B211" s="1" t="s">
        <v>2077</v>
      </c>
      <c r="C211" s="1" t="s">
        <v>2078</v>
      </c>
      <c r="D211" s="1" t="s">
        <v>2079</v>
      </c>
      <c r="E211" s="1" t="s">
        <v>167</v>
      </c>
      <c r="F211" s="1" t="s">
        <v>16</v>
      </c>
      <c r="G211" s="1" t="s">
        <v>21</v>
      </c>
      <c r="H211" s="2">
        <v>0.75</v>
      </c>
      <c r="I211" s="8">
        <v>3</v>
      </c>
      <c r="J211" s="1" t="s">
        <v>4434</v>
      </c>
      <c r="K211" s="1">
        <v>821.28</v>
      </c>
      <c r="L211" s="1"/>
      <c r="M211" s="2"/>
      <c r="N211" s="2">
        <f t="shared" si="8"/>
        <v>821.28</v>
      </c>
      <c r="O211" s="2">
        <f t="shared" si="9"/>
        <v>68.44</v>
      </c>
      <c r="P211" s="1" t="s">
        <v>48</v>
      </c>
    </row>
    <row r="212" spans="1:16" x14ac:dyDescent="0.25">
      <c r="A212" s="1" t="s">
        <v>160</v>
      </c>
      <c r="B212" s="1" t="s">
        <v>2089</v>
      </c>
      <c r="C212" s="1" t="s">
        <v>2090</v>
      </c>
      <c r="D212" s="1" t="s">
        <v>2091</v>
      </c>
      <c r="E212" s="1" t="s">
        <v>167</v>
      </c>
      <c r="F212" s="1" t="s">
        <v>16</v>
      </c>
      <c r="G212" s="1" t="s">
        <v>21</v>
      </c>
      <c r="H212" s="2">
        <v>0.75</v>
      </c>
      <c r="I212" s="8">
        <v>3</v>
      </c>
      <c r="J212" s="1" t="s">
        <v>4434</v>
      </c>
      <c r="K212" s="1">
        <v>1062</v>
      </c>
      <c r="L212" s="1"/>
      <c r="M212" s="2"/>
      <c r="N212" s="2">
        <f t="shared" si="8"/>
        <v>1062</v>
      </c>
      <c r="O212" s="2">
        <f t="shared" si="9"/>
        <v>88.5</v>
      </c>
      <c r="P212" s="1" t="s">
        <v>48</v>
      </c>
    </row>
    <row r="213" spans="1:16" x14ac:dyDescent="0.25">
      <c r="A213" s="1" t="s">
        <v>160</v>
      </c>
      <c r="B213" s="1" t="s">
        <v>2104</v>
      </c>
      <c r="C213" s="1" t="s">
        <v>2105</v>
      </c>
      <c r="D213" s="1" t="s">
        <v>2106</v>
      </c>
      <c r="E213" s="1" t="s">
        <v>167</v>
      </c>
      <c r="F213" s="1" t="s">
        <v>16</v>
      </c>
      <c r="G213" s="1" t="s">
        <v>21</v>
      </c>
      <c r="H213" s="2">
        <v>0.75</v>
      </c>
      <c r="I213" s="8">
        <v>4</v>
      </c>
      <c r="J213" s="1" t="s">
        <v>4434</v>
      </c>
      <c r="K213" s="1">
        <v>934.56</v>
      </c>
      <c r="L213" s="1" t="s">
        <v>4155</v>
      </c>
      <c r="M213" s="2">
        <v>26.795999999999999</v>
      </c>
      <c r="N213" s="2">
        <f t="shared" si="8"/>
        <v>961.35599999999999</v>
      </c>
      <c r="O213" s="2">
        <f t="shared" si="9"/>
        <v>80.113</v>
      </c>
      <c r="P213" s="1" t="s">
        <v>125</v>
      </c>
    </row>
    <row r="214" spans="1:16" x14ac:dyDescent="0.25">
      <c r="A214" s="1" t="s">
        <v>160</v>
      </c>
      <c r="B214" s="1" t="s">
        <v>2122</v>
      </c>
      <c r="C214" s="1" t="s">
        <v>2123</v>
      </c>
      <c r="D214" s="1" t="s">
        <v>2124</v>
      </c>
      <c r="E214" s="1" t="s">
        <v>167</v>
      </c>
      <c r="F214" s="1" t="s">
        <v>16</v>
      </c>
      <c r="G214" s="1" t="s">
        <v>21</v>
      </c>
      <c r="H214" s="2">
        <v>0.75</v>
      </c>
      <c r="I214" s="8">
        <v>3</v>
      </c>
      <c r="J214" s="1" t="s">
        <v>4434</v>
      </c>
      <c r="K214" s="1"/>
      <c r="L214" s="1"/>
      <c r="M214" s="2"/>
      <c r="N214" s="19">
        <f t="shared" si="8"/>
        <v>0</v>
      </c>
      <c r="O214" s="19">
        <f t="shared" si="9"/>
        <v>0</v>
      </c>
      <c r="P214" s="1" t="s">
        <v>48</v>
      </c>
    </row>
    <row r="215" spans="1:16" x14ac:dyDescent="0.25">
      <c r="A215" s="1" t="s">
        <v>160</v>
      </c>
      <c r="B215" s="1" t="s">
        <v>2128</v>
      </c>
      <c r="C215" s="1" t="s">
        <v>2129</v>
      </c>
      <c r="D215" s="1" t="s">
        <v>2130</v>
      </c>
      <c r="E215" s="1" t="s">
        <v>167</v>
      </c>
      <c r="F215" s="1" t="s">
        <v>16</v>
      </c>
      <c r="G215" s="1" t="s">
        <v>21</v>
      </c>
      <c r="H215" s="2">
        <v>0.75</v>
      </c>
      <c r="I215" s="8">
        <v>4</v>
      </c>
      <c r="J215" s="1" t="s">
        <v>4434</v>
      </c>
      <c r="K215" s="1"/>
      <c r="L215" s="3"/>
      <c r="M215" s="41"/>
      <c r="N215" s="19">
        <f t="shared" si="8"/>
        <v>0</v>
      </c>
      <c r="O215" s="19">
        <f t="shared" si="9"/>
        <v>0</v>
      </c>
      <c r="P215" s="1" t="s">
        <v>125</v>
      </c>
    </row>
    <row r="216" spans="1:16" x14ac:dyDescent="0.25">
      <c r="A216" s="1" t="s">
        <v>160</v>
      </c>
      <c r="B216" s="1" t="s">
        <v>2131</v>
      </c>
      <c r="C216" s="1" t="s">
        <v>2132</v>
      </c>
      <c r="D216" s="1" t="s">
        <v>2133</v>
      </c>
      <c r="E216" s="1" t="s">
        <v>167</v>
      </c>
      <c r="F216" s="1" t="s">
        <v>16</v>
      </c>
      <c r="G216" s="1" t="s">
        <v>21</v>
      </c>
      <c r="H216" s="2">
        <v>0.75</v>
      </c>
      <c r="I216" s="8">
        <v>7</v>
      </c>
      <c r="J216" s="1" t="s">
        <v>4434</v>
      </c>
      <c r="K216" s="1">
        <v>847.24</v>
      </c>
      <c r="L216" s="1"/>
      <c r="M216" s="2"/>
      <c r="N216" s="2">
        <f t="shared" si="8"/>
        <v>847.24</v>
      </c>
      <c r="O216" s="2">
        <f t="shared" si="9"/>
        <v>70.603333333333339</v>
      </c>
      <c r="P216" s="1" t="s">
        <v>181</v>
      </c>
    </row>
    <row r="217" spans="1:16" x14ac:dyDescent="0.25">
      <c r="A217" s="1" t="s">
        <v>160</v>
      </c>
      <c r="B217" s="1" t="s">
        <v>2146</v>
      </c>
      <c r="C217" s="1" t="s">
        <v>2147</v>
      </c>
      <c r="D217" s="1" t="s">
        <v>2148</v>
      </c>
      <c r="E217" s="1" t="s">
        <v>167</v>
      </c>
      <c r="F217" s="1" t="s">
        <v>16</v>
      </c>
      <c r="G217" s="1" t="s">
        <v>21</v>
      </c>
      <c r="H217" s="2">
        <v>0.75</v>
      </c>
      <c r="I217" s="8">
        <v>5</v>
      </c>
      <c r="J217" s="1" t="s">
        <v>4434</v>
      </c>
      <c r="K217" s="1">
        <v>1281.48</v>
      </c>
      <c r="L217" s="7" t="s">
        <v>4179</v>
      </c>
      <c r="M217" s="2">
        <v>72</v>
      </c>
      <c r="N217" s="2">
        <f t="shared" si="8"/>
        <v>1353.48</v>
      </c>
      <c r="O217" s="2">
        <f t="shared" si="9"/>
        <v>112.79</v>
      </c>
      <c r="P217" s="1" t="s">
        <v>122</v>
      </c>
    </row>
    <row r="218" spans="1:16" x14ac:dyDescent="0.25">
      <c r="A218" s="1" t="s">
        <v>160</v>
      </c>
      <c r="B218" s="1" t="s">
        <v>2213</v>
      </c>
      <c r="C218" s="1" t="s">
        <v>2214</v>
      </c>
      <c r="D218" s="1" t="s">
        <v>2215</v>
      </c>
      <c r="E218" s="1" t="s">
        <v>167</v>
      </c>
      <c r="F218" s="1" t="s">
        <v>16</v>
      </c>
      <c r="G218" s="1" t="s">
        <v>21</v>
      </c>
      <c r="H218" s="2">
        <v>0.75</v>
      </c>
      <c r="I218" s="8">
        <v>2</v>
      </c>
      <c r="J218" s="1" t="s">
        <v>4434</v>
      </c>
      <c r="K218" s="1"/>
      <c r="L218" s="1"/>
      <c r="M218" s="2"/>
      <c r="N218" s="19">
        <f t="shared" si="8"/>
        <v>0</v>
      </c>
      <c r="O218" s="19">
        <f t="shared" si="9"/>
        <v>0</v>
      </c>
      <c r="P218" s="1" t="s">
        <v>116</v>
      </c>
    </row>
    <row r="219" spans="1:16" x14ac:dyDescent="0.25">
      <c r="A219" s="1" t="s">
        <v>160</v>
      </c>
      <c r="B219" s="1" t="s">
        <v>2235</v>
      </c>
      <c r="C219" s="1" t="s">
        <v>2236</v>
      </c>
      <c r="D219" s="1" t="s">
        <v>2237</v>
      </c>
      <c r="E219" s="1" t="s">
        <v>15</v>
      </c>
      <c r="F219" s="1" t="s">
        <v>16</v>
      </c>
      <c r="G219" s="1" t="s">
        <v>21</v>
      </c>
      <c r="H219" s="2">
        <v>0.75</v>
      </c>
      <c r="I219" s="8">
        <v>3</v>
      </c>
      <c r="J219" s="1"/>
      <c r="K219" s="1"/>
      <c r="L219" s="1" t="s">
        <v>4614</v>
      </c>
      <c r="M219" s="2">
        <v>0</v>
      </c>
      <c r="N219" s="19">
        <f t="shared" si="8"/>
        <v>0</v>
      </c>
      <c r="O219" s="19">
        <f t="shared" si="9"/>
        <v>0</v>
      </c>
      <c r="P219" s="1" t="s">
        <v>64</v>
      </c>
    </row>
    <row r="220" spans="1:16" x14ac:dyDescent="0.25">
      <c r="A220" s="1" t="s">
        <v>160</v>
      </c>
      <c r="B220" s="1" t="s">
        <v>2241</v>
      </c>
      <c r="C220" s="1" t="s">
        <v>2242</v>
      </c>
      <c r="D220" s="1" t="s">
        <v>2243</v>
      </c>
      <c r="E220" s="1" t="s">
        <v>15</v>
      </c>
      <c r="F220" s="1" t="s">
        <v>16</v>
      </c>
      <c r="G220" s="1" t="s">
        <v>21</v>
      </c>
      <c r="H220" s="2">
        <v>0.75</v>
      </c>
      <c r="I220" s="8">
        <v>1</v>
      </c>
      <c r="J220" s="1"/>
      <c r="K220" s="1"/>
      <c r="L220" s="1" t="s">
        <v>4615</v>
      </c>
      <c r="M220" s="2">
        <v>3.6960000000000002</v>
      </c>
      <c r="N220" s="2">
        <f t="shared" si="8"/>
        <v>3.6960000000000002</v>
      </c>
      <c r="O220" s="2">
        <f t="shared" si="9"/>
        <v>0.308</v>
      </c>
      <c r="P220" s="1" t="s">
        <v>12</v>
      </c>
    </row>
    <row r="221" spans="1:16" x14ac:dyDescent="0.25">
      <c r="A221" s="1" t="s">
        <v>160</v>
      </c>
      <c r="B221" s="1" t="s">
        <v>2244</v>
      </c>
      <c r="C221" s="1" t="s">
        <v>2245</v>
      </c>
      <c r="D221" s="1" t="s">
        <v>2246</v>
      </c>
      <c r="E221" s="1" t="s">
        <v>20</v>
      </c>
      <c r="F221" s="1" t="s">
        <v>16</v>
      </c>
      <c r="G221" s="1" t="s">
        <v>21</v>
      </c>
      <c r="H221" s="2">
        <v>0.75</v>
      </c>
      <c r="I221" s="8">
        <v>1</v>
      </c>
      <c r="J221" s="1"/>
      <c r="K221" s="1"/>
      <c r="L221" s="1" t="s">
        <v>123</v>
      </c>
      <c r="M221" s="2"/>
      <c r="N221" s="19">
        <f t="shared" si="8"/>
        <v>0</v>
      </c>
      <c r="O221" s="19">
        <f t="shared" si="9"/>
        <v>0</v>
      </c>
      <c r="P221" s="1" t="s">
        <v>12</v>
      </c>
    </row>
    <row r="222" spans="1:16" x14ac:dyDescent="0.25">
      <c r="A222" s="1" t="s">
        <v>160</v>
      </c>
      <c r="B222" s="1" t="s">
        <v>2250</v>
      </c>
      <c r="C222" s="1" t="s">
        <v>2251</v>
      </c>
      <c r="D222" s="1" t="s">
        <v>2252</v>
      </c>
      <c r="E222" s="1" t="s">
        <v>15</v>
      </c>
      <c r="F222" s="1" t="s">
        <v>16</v>
      </c>
      <c r="G222" s="1" t="s">
        <v>21</v>
      </c>
      <c r="H222" s="2">
        <v>0.75</v>
      </c>
      <c r="I222" s="8">
        <v>2</v>
      </c>
      <c r="J222" s="1"/>
      <c r="K222" s="1"/>
      <c r="L222" s="1" t="s">
        <v>4617</v>
      </c>
      <c r="M222" s="2">
        <v>6</v>
      </c>
      <c r="N222" s="2">
        <f t="shared" si="8"/>
        <v>6</v>
      </c>
      <c r="O222" s="2">
        <f t="shared" si="9"/>
        <v>0.5</v>
      </c>
      <c r="P222" s="1" t="s">
        <v>22</v>
      </c>
    </row>
    <row r="223" spans="1:16" x14ac:dyDescent="0.25">
      <c r="A223" s="1" t="s">
        <v>160</v>
      </c>
      <c r="B223" s="1" t="s">
        <v>2253</v>
      </c>
      <c r="C223" s="1" t="s">
        <v>2254</v>
      </c>
      <c r="D223" s="1" t="s">
        <v>2255</v>
      </c>
      <c r="E223" s="1" t="s">
        <v>15</v>
      </c>
      <c r="F223" s="1" t="s">
        <v>16</v>
      </c>
      <c r="G223" s="1" t="s">
        <v>21</v>
      </c>
      <c r="H223" s="2">
        <v>0.75</v>
      </c>
      <c r="I223" s="8">
        <v>1</v>
      </c>
      <c r="J223" s="1"/>
      <c r="K223" s="1"/>
      <c r="L223" s="1" t="s">
        <v>4618</v>
      </c>
      <c r="M223" s="2">
        <v>23.7</v>
      </c>
      <c r="N223" s="2">
        <f t="shared" si="8"/>
        <v>23.7</v>
      </c>
      <c r="O223" s="2">
        <f t="shared" si="9"/>
        <v>1.9749999999999999</v>
      </c>
      <c r="P223" s="1" t="s">
        <v>12</v>
      </c>
    </row>
    <row r="224" spans="1:16" x14ac:dyDescent="0.25">
      <c r="A224" s="1" t="s">
        <v>160</v>
      </c>
      <c r="B224" s="1" t="s">
        <v>2256</v>
      </c>
      <c r="C224" s="1" t="s">
        <v>2257</v>
      </c>
      <c r="D224" s="1" t="s">
        <v>2258</v>
      </c>
      <c r="E224" s="1" t="s">
        <v>167</v>
      </c>
      <c r="F224" s="1" t="s">
        <v>16</v>
      </c>
      <c r="G224" s="1" t="s">
        <v>21</v>
      </c>
      <c r="H224" s="2">
        <v>0.75</v>
      </c>
      <c r="I224" s="8">
        <v>2</v>
      </c>
      <c r="J224" s="1" t="s">
        <v>4434</v>
      </c>
      <c r="K224" s="1"/>
      <c r="L224" s="1"/>
      <c r="M224" s="2"/>
      <c r="N224" s="19">
        <f t="shared" si="8"/>
        <v>0</v>
      </c>
      <c r="O224" s="19">
        <f t="shared" si="9"/>
        <v>0</v>
      </c>
      <c r="P224" s="1" t="s">
        <v>116</v>
      </c>
    </row>
    <row r="225" spans="1:16" x14ac:dyDescent="0.25">
      <c r="A225" s="1" t="s">
        <v>160</v>
      </c>
      <c r="B225" s="1" t="s">
        <v>2259</v>
      </c>
      <c r="C225" s="1" t="s">
        <v>2260</v>
      </c>
      <c r="D225" s="1" t="s">
        <v>2261</v>
      </c>
      <c r="E225" s="1" t="s">
        <v>167</v>
      </c>
      <c r="F225" s="1" t="s">
        <v>16</v>
      </c>
      <c r="G225" s="1" t="s">
        <v>21</v>
      </c>
      <c r="H225" s="2">
        <v>0.75</v>
      </c>
      <c r="I225" s="8">
        <v>2</v>
      </c>
      <c r="J225" s="1" t="s">
        <v>4434</v>
      </c>
      <c r="K225" s="1"/>
      <c r="L225" s="7" t="s">
        <v>4194</v>
      </c>
      <c r="M225" s="2">
        <v>30.096</v>
      </c>
      <c r="N225" s="2">
        <f t="shared" si="8"/>
        <v>30.096</v>
      </c>
      <c r="O225" s="2">
        <f t="shared" si="9"/>
        <v>2.508</v>
      </c>
      <c r="P225" s="1" t="s">
        <v>116</v>
      </c>
    </row>
    <row r="226" spans="1:16" ht="90" x14ac:dyDescent="0.25">
      <c r="A226" s="1" t="s">
        <v>160</v>
      </c>
      <c r="B226" s="1" t="s">
        <v>2271</v>
      </c>
      <c r="C226" s="1" t="s">
        <v>2272</v>
      </c>
      <c r="D226" s="1" t="s">
        <v>2273</v>
      </c>
      <c r="E226" s="1" t="s">
        <v>167</v>
      </c>
      <c r="F226" s="1" t="s">
        <v>16</v>
      </c>
      <c r="G226" s="1" t="s">
        <v>21</v>
      </c>
      <c r="H226" s="2">
        <v>0.75</v>
      </c>
      <c r="I226" s="8">
        <v>5</v>
      </c>
      <c r="J226" s="1" t="s">
        <v>4434</v>
      </c>
      <c r="K226" s="1">
        <v>1168.2</v>
      </c>
      <c r="L226" s="7" t="s">
        <v>4197</v>
      </c>
      <c r="M226" s="2">
        <v>548.11199999999997</v>
      </c>
      <c r="N226" s="2">
        <f t="shared" si="8"/>
        <v>1716.3119999999999</v>
      </c>
      <c r="O226" s="2">
        <f t="shared" si="9"/>
        <v>143.02599999999998</v>
      </c>
      <c r="P226" s="1" t="s">
        <v>122</v>
      </c>
    </row>
    <row r="227" spans="1:16" x14ac:dyDescent="0.25">
      <c r="A227" s="1" t="s">
        <v>160</v>
      </c>
      <c r="B227" s="1" t="s">
        <v>2292</v>
      </c>
      <c r="C227" s="1" t="s">
        <v>2293</v>
      </c>
      <c r="D227" s="1" t="s">
        <v>2294</v>
      </c>
      <c r="E227" s="1" t="s">
        <v>15</v>
      </c>
      <c r="F227" s="1" t="s">
        <v>16</v>
      </c>
      <c r="G227" s="1" t="s">
        <v>21</v>
      </c>
      <c r="H227" s="2">
        <v>0.75</v>
      </c>
      <c r="I227" s="8">
        <v>3</v>
      </c>
      <c r="J227" s="1"/>
      <c r="K227" s="1"/>
      <c r="L227" s="1" t="s">
        <v>4621</v>
      </c>
      <c r="M227" s="2">
        <v>24.635999999999999</v>
      </c>
      <c r="N227" s="2">
        <f t="shared" si="8"/>
        <v>24.635999999999999</v>
      </c>
      <c r="O227" s="2">
        <f t="shared" si="9"/>
        <v>2.0529999999999999</v>
      </c>
      <c r="P227" s="1" t="s">
        <v>77</v>
      </c>
    </row>
    <row r="228" spans="1:16" x14ac:dyDescent="0.25">
      <c r="A228" s="1" t="s">
        <v>160</v>
      </c>
      <c r="B228" s="1" t="s">
        <v>2355</v>
      </c>
      <c r="C228" s="1" t="s">
        <v>2356</v>
      </c>
      <c r="D228" s="1" t="s">
        <v>2357</v>
      </c>
      <c r="E228" s="1" t="s">
        <v>15</v>
      </c>
      <c r="F228" s="1" t="s">
        <v>16</v>
      </c>
      <c r="G228" s="1" t="s">
        <v>21</v>
      </c>
      <c r="H228" s="2">
        <v>0.75</v>
      </c>
      <c r="I228" s="8">
        <v>1</v>
      </c>
      <c r="J228" s="1"/>
      <c r="K228" s="1"/>
      <c r="L228" s="1" t="s">
        <v>4628</v>
      </c>
      <c r="M228" s="2">
        <v>1.5</v>
      </c>
      <c r="N228" s="2">
        <f t="shared" si="8"/>
        <v>1.5</v>
      </c>
      <c r="O228" s="2">
        <f t="shared" si="9"/>
        <v>0.125</v>
      </c>
      <c r="P228" s="1" t="s">
        <v>12</v>
      </c>
    </row>
    <row r="229" spans="1:16" x14ac:dyDescent="0.25">
      <c r="A229" s="1" t="s">
        <v>160</v>
      </c>
      <c r="B229" s="1" t="s">
        <v>2361</v>
      </c>
      <c r="C229" s="1" t="s">
        <v>2362</v>
      </c>
      <c r="D229" s="1" t="s">
        <v>2363</v>
      </c>
      <c r="E229" s="1" t="s">
        <v>15</v>
      </c>
      <c r="F229" s="1" t="s">
        <v>16</v>
      </c>
      <c r="G229" s="1" t="s">
        <v>26</v>
      </c>
      <c r="H229" s="2">
        <v>0</v>
      </c>
      <c r="I229" s="8">
        <v>1</v>
      </c>
      <c r="J229" s="1"/>
      <c r="K229" s="1"/>
      <c r="L229" s="1" t="s">
        <v>4629</v>
      </c>
      <c r="M229" s="2">
        <v>143.84399999999999</v>
      </c>
      <c r="N229" s="2">
        <f t="shared" si="8"/>
        <v>143.84399999999999</v>
      </c>
      <c r="O229" s="2">
        <f t="shared" si="9"/>
        <v>11.987</v>
      </c>
      <c r="P229" s="1" t="s">
        <v>12</v>
      </c>
    </row>
    <row r="230" spans="1:16" x14ac:dyDescent="0.25">
      <c r="A230" s="1" t="s">
        <v>160</v>
      </c>
      <c r="B230" s="1" t="s">
        <v>2364</v>
      </c>
      <c r="C230" s="1" t="s">
        <v>2365</v>
      </c>
      <c r="D230" s="1" t="s">
        <v>2366</v>
      </c>
      <c r="E230" s="1" t="s">
        <v>15</v>
      </c>
      <c r="F230" s="1" t="s">
        <v>16</v>
      </c>
      <c r="G230" s="1" t="s">
        <v>21</v>
      </c>
      <c r="H230" s="2">
        <v>0.75</v>
      </c>
      <c r="I230" s="8">
        <v>1</v>
      </c>
      <c r="J230" s="1"/>
      <c r="K230" s="1"/>
      <c r="L230" s="1" t="s">
        <v>4381</v>
      </c>
      <c r="M230" s="2">
        <v>0</v>
      </c>
      <c r="N230" s="19">
        <f t="shared" si="8"/>
        <v>0</v>
      </c>
      <c r="O230" s="19">
        <f t="shared" si="9"/>
        <v>0</v>
      </c>
      <c r="P230" s="1" t="s">
        <v>24</v>
      </c>
    </row>
    <row r="231" spans="1:16" x14ac:dyDescent="0.25">
      <c r="A231" s="1" t="s">
        <v>160</v>
      </c>
      <c r="B231" s="1" t="s">
        <v>2367</v>
      </c>
      <c r="C231" s="1" t="s">
        <v>2368</v>
      </c>
      <c r="D231" s="1" t="s">
        <v>2369</v>
      </c>
      <c r="E231" s="1" t="s">
        <v>15</v>
      </c>
      <c r="F231" s="1" t="s">
        <v>16</v>
      </c>
      <c r="G231" s="1" t="s">
        <v>21</v>
      </c>
      <c r="H231" s="2">
        <v>0.75</v>
      </c>
      <c r="I231" s="8">
        <v>1</v>
      </c>
      <c r="J231" s="1"/>
      <c r="K231" s="1"/>
      <c r="L231" s="1" t="s">
        <v>4630</v>
      </c>
      <c r="M231" s="2">
        <v>91.835999999999999</v>
      </c>
      <c r="N231" s="2">
        <f t="shared" si="8"/>
        <v>91.835999999999999</v>
      </c>
      <c r="O231" s="2">
        <f t="shared" si="9"/>
        <v>7.6529999999999996</v>
      </c>
      <c r="P231" s="1" t="s">
        <v>29</v>
      </c>
    </row>
    <row r="232" spans="1:16" x14ac:dyDescent="0.25">
      <c r="A232" s="1" t="s">
        <v>160</v>
      </c>
      <c r="B232" s="1" t="s">
        <v>2370</v>
      </c>
      <c r="C232" s="1" t="s">
        <v>2371</v>
      </c>
      <c r="D232" s="1" t="s">
        <v>2372</v>
      </c>
      <c r="E232" s="1" t="s">
        <v>15</v>
      </c>
      <c r="F232" s="1" t="s">
        <v>16</v>
      </c>
      <c r="G232" s="1" t="s">
        <v>21</v>
      </c>
      <c r="H232" s="2">
        <v>0.75</v>
      </c>
      <c r="I232" s="8">
        <v>6</v>
      </c>
      <c r="J232" s="1"/>
      <c r="K232" s="1"/>
      <c r="L232" s="1" t="s">
        <v>4363</v>
      </c>
      <c r="M232" s="2">
        <v>261</v>
      </c>
      <c r="N232" s="2">
        <f t="shared" si="8"/>
        <v>261</v>
      </c>
      <c r="O232" s="2">
        <f t="shared" si="9"/>
        <v>21.75</v>
      </c>
      <c r="P232" s="1" t="s">
        <v>138</v>
      </c>
    </row>
    <row r="233" spans="1:16" x14ac:dyDescent="0.25">
      <c r="A233" s="1" t="s">
        <v>160</v>
      </c>
      <c r="B233" s="1" t="s">
        <v>2373</v>
      </c>
      <c r="C233" s="1" t="s">
        <v>2374</v>
      </c>
      <c r="D233" s="1" t="s">
        <v>2375</v>
      </c>
      <c r="E233" s="1" t="s">
        <v>20</v>
      </c>
      <c r="F233" s="1" t="s">
        <v>16</v>
      </c>
      <c r="G233" s="1" t="s">
        <v>21</v>
      </c>
      <c r="H233" s="2">
        <v>0.75</v>
      </c>
      <c r="I233" s="8">
        <v>3</v>
      </c>
      <c r="J233" s="1"/>
      <c r="K233" s="1"/>
      <c r="L233" s="1" t="s">
        <v>4631</v>
      </c>
      <c r="M233" s="2">
        <v>99</v>
      </c>
      <c r="N233" s="2">
        <f t="shared" si="8"/>
        <v>99</v>
      </c>
      <c r="O233" s="2">
        <f t="shared" si="9"/>
        <v>8.25</v>
      </c>
      <c r="P233" s="1" t="s">
        <v>77</v>
      </c>
    </row>
    <row r="234" spans="1:16" x14ac:dyDescent="0.25">
      <c r="A234" s="1" t="s">
        <v>160</v>
      </c>
      <c r="B234" s="1" t="s">
        <v>2379</v>
      </c>
      <c r="C234" s="1" t="s">
        <v>2380</v>
      </c>
      <c r="D234" s="1" t="s">
        <v>2381</v>
      </c>
      <c r="E234" s="1" t="s">
        <v>15</v>
      </c>
      <c r="F234" s="1" t="s">
        <v>16</v>
      </c>
      <c r="G234" s="1" t="s">
        <v>21</v>
      </c>
      <c r="H234" s="2">
        <v>0.75</v>
      </c>
      <c r="I234" s="8">
        <v>4</v>
      </c>
      <c r="J234" s="1"/>
      <c r="K234" s="1"/>
      <c r="L234" s="1" t="s">
        <v>4633</v>
      </c>
      <c r="M234" s="2">
        <v>0</v>
      </c>
      <c r="N234" s="19">
        <f t="shared" si="8"/>
        <v>0</v>
      </c>
      <c r="O234" s="19">
        <f t="shared" si="9"/>
        <v>0</v>
      </c>
      <c r="P234" s="1" t="s">
        <v>75</v>
      </c>
    </row>
    <row r="235" spans="1:16" x14ac:dyDescent="0.25">
      <c r="A235" s="1" t="s">
        <v>160</v>
      </c>
      <c r="B235" s="1" t="s">
        <v>2394</v>
      </c>
      <c r="C235" s="1" t="s">
        <v>2395</v>
      </c>
      <c r="D235" s="1" t="s">
        <v>2396</v>
      </c>
      <c r="E235" s="1" t="s">
        <v>15</v>
      </c>
      <c r="F235" s="1" t="s">
        <v>16</v>
      </c>
      <c r="G235" s="1" t="s">
        <v>21</v>
      </c>
      <c r="H235" s="2">
        <v>0.75</v>
      </c>
      <c r="I235" s="8">
        <v>1</v>
      </c>
      <c r="J235" s="1"/>
      <c r="K235" s="1"/>
      <c r="L235" s="1" t="s">
        <v>4634</v>
      </c>
      <c r="M235" s="2">
        <v>0</v>
      </c>
      <c r="N235" s="19">
        <f t="shared" si="8"/>
        <v>0</v>
      </c>
      <c r="O235" s="19">
        <f t="shared" si="9"/>
        <v>0</v>
      </c>
      <c r="P235" s="1" t="s">
        <v>24</v>
      </c>
    </row>
    <row r="236" spans="1:16" x14ac:dyDescent="0.25">
      <c r="A236" s="1" t="s">
        <v>160</v>
      </c>
      <c r="B236" s="1" t="s">
        <v>2403</v>
      </c>
      <c r="C236" s="1" t="s">
        <v>2404</v>
      </c>
      <c r="D236" s="1" t="s">
        <v>2405</v>
      </c>
      <c r="E236" s="1" t="s">
        <v>15</v>
      </c>
      <c r="F236" s="1" t="s">
        <v>16</v>
      </c>
      <c r="G236" s="1" t="s">
        <v>21</v>
      </c>
      <c r="H236" s="2">
        <v>0.75</v>
      </c>
      <c r="I236" s="8">
        <v>3</v>
      </c>
      <c r="J236" s="1"/>
      <c r="K236" s="1"/>
      <c r="L236" s="1" t="s">
        <v>4635</v>
      </c>
      <c r="M236" s="2">
        <v>9</v>
      </c>
      <c r="N236" s="2">
        <f t="shared" si="8"/>
        <v>9</v>
      </c>
      <c r="O236" s="2">
        <f t="shared" si="9"/>
        <v>0.75</v>
      </c>
      <c r="P236" s="1" t="s">
        <v>64</v>
      </c>
    </row>
    <row r="237" spans="1:16" x14ac:dyDescent="0.25">
      <c r="A237" s="1" t="s">
        <v>160</v>
      </c>
      <c r="B237" s="1" t="s">
        <v>2406</v>
      </c>
      <c r="C237" s="1" t="s">
        <v>2407</v>
      </c>
      <c r="D237" s="1" t="s">
        <v>2408</v>
      </c>
      <c r="E237" s="1" t="s">
        <v>15</v>
      </c>
      <c r="F237" s="1" t="s">
        <v>16</v>
      </c>
      <c r="G237" s="1" t="s">
        <v>21</v>
      </c>
      <c r="H237" s="2">
        <v>0.75</v>
      </c>
      <c r="I237" s="8">
        <v>1</v>
      </c>
      <c r="J237" s="1"/>
      <c r="K237" s="1"/>
      <c r="L237" s="1" t="s">
        <v>4636</v>
      </c>
      <c r="M237" s="2">
        <v>6</v>
      </c>
      <c r="N237" s="2">
        <f t="shared" ref="N237:N257" si="10">K237+M237</f>
        <v>6</v>
      </c>
      <c r="O237" s="2">
        <f t="shared" si="9"/>
        <v>0.5</v>
      </c>
      <c r="P237" s="1" t="s">
        <v>12</v>
      </c>
    </row>
    <row r="238" spans="1:16" x14ac:dyDescent="0.25">
      <c r="A238" s="1" t="s">
        <v>160</v>
      </c>
      <c r="B238" s="1" t="s">
        <v>2415</v>
      </c>
      <c r="C238" s="1" t="s">
        <v>2416</v>
      </c>
      <c r="D238" s="1" t="s">
        <v>2417</v>
      </c>
      <c r="E238" s="1" t="s">
        <v>15</v>
      </c>
      <c r="F238" s="1" t="s">
        <v>16</v>
      </c>
      <c r="G238" s="1" t="s">
        <v>21</v>
      </c>
      <c r="H238" s="2">
        <v>0.75</v>
      </c>
      <c r="I238" s="8">
        <v>3</v>
      </c>
      <c r="J238" s="1"/>
      <c r="K238" s="1"/>
      <c r="L238" s="1" t="s">
        <v>4639</v>
      </c>
      <c r="M238" s="2">
        <v>25.5</v>
      </c>
      <c r="N238" s="2">
        <f t="shared" si="10"/>
        <v>25.5</v>
      </c>
      <c r="O238" s="2">
        <f t="shared" si="9"/>
        <v>2.125</v>
      </c>
      <c r="P238" s="1" t="s">
        <v>64</v>
      </c>
    </row>
    <row r="239" spans="1:16" x14ac:dyDescent="0.25">
      <c r="A239" s="1" t="s">
        <v>160</v>
      </c>
      <c r="B239" s="1" t="s">
        <v>2448</v>
      </c>
      <c r="C239" s="1" t="s">
        <v>2449</v>
      </c>
      <c r="D239" s="1" t="s">
        <v>2450</v>
      </c>
      <c r="E239" s="1" t="s">
        <v>15</v>
      </c>
      <c r="F239" s="1" t="s">
        <v>16</v>
      </c>
      <c r="G239" s="1" t="s">
        <v>26</v>
      </c>
      <c r="H239" s="2">
        <v>0</v>
      </c>
      <c r="I239" s="8">
        <v>1</v>
      </c>
      <c r="J239" s="1"/>
      <c r="K239" s="1"/>
      <c r="L239" s="1" t="s">
        <v>4645</v>
      </c>
      <c r="M239" s="2">
        <v>1.5</v>
      </c>
      <c r="N239" s="2">
        <f t="shared" si="10"/>
        <v>1.5</v>
      </c>
      <c r="O239" s="2">
        <f t="shared" si="9"/>
        <v>0.125</v>
      </c>
      <c r="P239" s="1" t="s">
        <v>12</v>
      </c>
    </row>
    <row r="240" spans="1:16" x14ac:dyDescent="0.25">
      <c r="A240" s="1" t="s">
        <v>160</v>
      </c>
      <c r="B240" s="1" t="s">
        <v>2592</v>
      </c>
      <c r="C240" s="1" t="s">
        <v>2593</v>
      </c>
      <c r="D240" s="1" t="s">
        <v>2594</v>
      </c>
      <c r="E240" s="1" t="s">
        <v>15</v>
      </c>
      <c r="F240" s="1" t="s">
        <v>16</v>
      </c>
      <c r="G240" s="1" t="s">
        <v>21</v>
      </c>
      <c r="H240" s="2">
        <v>0.75</v>
      </c>
      <c r="I240" s="8">
        <v>2</v>
      </c>
      <c r="J240" s="1"/>
      <c r="K240" s="1"/>
      <c r="L240" s="1" t="s">
        <v>4253</v>
      </c>
      <c r="M240" s="2">
        <v>21</v>
      </c>
      <c r="N240" s="2">
        <f t="shared" si="10"/>
        <v>21</v>
      </c>
      <c r="O240" s="2">
        <f t="shared" si="9"/>
        <v>1.75</v>
      </c>
      <c r="P240" s="1" t="s">
        <v>22</v>
      </c>
    </row>
    <row r="241" spans="1:16" x14ac:dyDescent="0.25">
      <c r="A241" s="1" t="s">
        <v>160</v>
      </c>
      <c r="B241" s="1" t="s">
        <v>2625</v>
      </c>
      <c r="C241" s="1" t="s">
        <v>2626</v>
      </c>
      <c r="D241" s="1" t="s">
        <v>2627</v>
      </c>
      <c r="E241" s="1" t="s">
        <v>167</v>
      </c>
      <c r="F241" s="1" t="s">
        <v>16</v>
      </c>
      <c r="G241" s="1" t="s">
        <v>21</v>
      </c>
      <c r="H241" s="2">
        <v>0.75</v>
      </c>
      <c r="I241" s="8">
        <v>4</v>
      </c>
      <c r="J241" s="1" t="s">
        <v>4434</v>
      </c>
      <c r="K241" s="1">
        <v>1033.68</v>
      </c>
      <c r="L241" s="1"/>
      <c r="M241" s="2"/>
      <c r="N241" s="2">
        <f t="shared" si="10"/>
        <v>1033.68</v>
      </c>
      <c r="O241" s="2">
        <f t="shared" si="9"/>
        <v>86.14</v>
      </c>
      <c r="P241" s="1" t="s">
        <v>125</v>
      </c>
    </row>
    <row r="242" spans="1:16" x14ac:dyDescent="0.25">
      <c r="A242" s="1" t="s">
        <v>160</v>
      </c>
      <c r="B242" s="1" t="s">
        <v>2637</v>
      </c>
      <c r="C242" s="1" t="s">
        <v>2638</v>
      </c>
      <c r="D242" s="1" t="s">
        <v>2639</v>
      </c>
      <c r="E242" s="1" t="s">
        <v>167</v>
      </c>
      <c r="F242" s="1" t="s">
        <v>16</v>
      </c>
      <c r="G242" s="1" t="s">
        <v>21</v>
      </c>
      <c r="H242" s="2">
        <v>0.75</v>
      </c>
      <c r="I242" s="8">
        <v>5</v>
      </c>
      <c r="J242" s="1" t="s">
        <v>4434</v>
      </c>
      <c r="K242" s="1">
        <v>1128.08</v>
      </c>
      <c r="L242" s="1"/>
      <c r="M242" s="2"/>
      <c r="N242" s="2">
        <f t="shared" si="10"/>
        <v>1128.08</v>
      </c>
      <c r="O242" s="2">
        <f t="shared" si="9"/>
        <v>94.006666666666661</v>
      </c>
      <c r="P242" s="1" t="s">
        <v>122</v>
      </c>
    </row>
    <row r="243" spans="1:16" x14ac:dyDescent="0.25">
      <c r="A243" s="1" t="s">
        <v>160</v>
      </c>
      <c r="B243" s="1" t="s">
        <v>2640</v>
      </c>
      <c r="C243" s="1" t="s">
        <v>2641</v>
      </c>
      <c r="D243" s="1" t="s">
        <v>2642</v>
      </c>
      <c r="E243" s="1" t="s">
        <v>15</v>
      </c>
      <c r="F243" s="1" t="s">
        <v>16</v>
      </c>
      <c r="G243" s="1" t="s">
        <v>21</v>
      </c>
      <c r="H243" s="2">
        <v>0.75</v>
      </c>
      <c r="I243" s="8">
        <v>5</v>
      </c>
      <c r="J243" s="1"/>
      <c r="K243" s="1"/>
      <c r="L243" s="1" t="s">
        <v>4653</v>
      </c>
      <c r="M243" s="14"/>
      <c r="N243" s="19">
        <f t="shared" si="10"/>
        <v>0</v>
      </c>
      <c r="O243" s="19">
        <f t="shared" si="9"/>
        <v>0</v>
      </c>
      <c r="P243" s="1" t="s">
        <v>139</v>
      </c>
    </row>
    <row r="244" spans="1:16" x14ac:dyDescent="0.25">
      <c r="A244" s="1" t="s">
        <v>160</v>
      </c>
      <c r="B244" s="1" t="s">
        <v>2670</v>
      </c>
      <c r="C244" s="1" t="s">
        <v>2671</v>
      </c>
      <c r="D244" s="1" t="s">
        <v>2672</v>
      </c>
      <c r="E244" s="1" t="s">
        <v>167</v>
      </c>
      <c r="F244" s="1" t="s">
        <v>16</v>
      </c>
      <c r="G244" s="1" t="s">
        <v>21</v>
      </c>
      <c r="H244" s="2">
        <v>0.75</v>
      </c>
      <c r="I244" s="8">
        <v>4</v>
      </c>
      <c r="J244" s="1" t="s">
        <v>4434</v>
      </c>
      <c r="K244" s="1">
        <v>991.2</v>
      </c>
      <c r="L244" s="1"/>
      <c r="M244" s="2"/>
      <c r="N244" s="2">
        <f t="shared" si="10"/>
        <v>991.2</v>
      </c>
      <c r="O244" s="2">
        <f t="shared" si="9"/>
        <v>82.600000000000009</v>
      </c>
      <c r="P244" s="1" t="s">
        <v>125</v>
      </c>
    </row>
    <row r="245" spans="1:16" x14ac:dyDescent="0.25">
      <c r="A245" s="1" t="s">
        <v>160</v>
      </c>
      <c r="B245" s="1" t="s">
        <v>2676</v>
      </c>
      <c r="C245" s="1" t="s">
        <v>2677</v>
      </c>
      <c r="D245" s="1" t="s">
        <v>2678</v>
      </c>
      <c r="E245" s="1" t="s">
        <v>167</v>
      </c>
      <c r="F245" s="1" t="s">
        <v>16</v>
      </c>
      <c r="G245" s="1" t="s">
        <v>21</v>
      </c>
      <c r="H245" s="2">
        <v>0.75</v>
      </c>
      <c r="I245" s="8">
        <v>10</v>
      </c>
      <c r="J245" s="1" t="s">
        <v>4434</v>
      </c>
      <c r="K245" s="1">
        <v>2645.56</v>
      </c>
      <c r="L245" s="1"/>
      <c r="M245" s="2"/>
      <c r="N245" s="2">
        <f t="shared" si="10"/>
        <v>2645.56</v>
      </c>
      <c r="O245" s="2">
        <f t="shared" si="9"/>
        <v>220.46333333333334</v>
      </c>
      <c r="P245" s="1" t="s">
        <v>183</v>
      </c>
    </row>
    <row r="246" spans="1:16" x14ac:dyDescent="0.25">
      <c r="A246" s="1" t="s">
        <v>160</v>
      </c>
      <c r="B246" s="1" t="s">
        <v>2691</v>
      </c>
      <c r="C246" s="1" t="s">
        <v>2692</v>
      </c>
      <c r="D246" s="1" t="s">
        <v>2693</v>
      </c>
      <c r="E246" s="1" t="s">
        <v>20</v>
      </c>
      <c r="F246" s="1" t="s">
        <v>16</v>
      </c>
      <c r="G246" s="1" t="s">
        <v>21</v>
      </c>
      <c r="H246" s="2">
        <v>0.75</v>
      </c>
      <c r="I246" s="8">
        <v>2</v>
      </c>
      <c r="J246" s="1"/>
      <c r="K246" s="1"/>
      <c r="L246" s="1" t="s">
        <v>4660</v>
      </c>
      <c r="M246" s="2">
        <v>0</v>
      </c>
      <c r="N246" s="19">
        <f t="shared" si="10"/>
        <v>0</v>
      </c>
      <c r="O246" s="19">
        <f t="shared" si="9"/>
        <v>0</v>
      </c>
      <c r="P246" s="1" t="s">
        <v>22</v>
      </c>
    </row>
    <row r="247" spans="1:16" x14ac:dyDescent="0.25">
      <c r="A247" s="1" t="s">
        <v>160</v>
      </c>
      <c r="B247" s="1" t="s">
        <v>2703</v>
      </c>
      <c r="C247" s="1" t="s">
        <v>2704</v>
      </c>
      <c r="D247" s="1" t="s">
        <v>2705</v>
      </c>
      <c r="E247" s="1" t="s">
        <v>20</v>
      </c>
      <c r="F247" s="1" t="s">
        <v>16</v>
      </c>
      <c r="G247" s="1" t="s">
        <v>21</v>
      </c>
      <c r="H247" s="2">
        <v>0.75</v>
      </c>
      <c r="I247" s="8">
        <v>2</v>
      </c>
      <c r="J247" s="1"/>
      <c r="K247" s="1"/>
      <c r="L247" s="1" t="s">
        <v>4662</v>
      </c>
      <c r="M247" s="2">
        <v>153.876</v>
      </c>
      <c r="N247" s="2">
        <f t="shared" si="10"/>
        <v>153.876</v>
      </c>
      <c r="O247" s="2">
        <f t="shared" si="9"/>
        <v>12.823</v>
      </c>
      <c r="P247" s="1" t="s">
        <v>19</v>
      </c>
    </row>
    <row r="248" spans="1:16" x14ac:dyDescent="0.25">
      <c r="A248" s="1" t="s">
        <v>160</v>
      </c>
      <c r="B248" s="1" t="s">
        <v>2762</v>
      </c>
      <c r="C248" s="1" t="s">
        <v>2763</v>
      </c>
      <c r="D248" s="1" t="s">
        <v>2764</v>
      </c>
      <c r="E248" s="1" t="s">
        <v>15</v>
      </c>
      <c r="F248" s="1" t="s">
        <v>16</v>
      </c>
      <c r="G248" s="1" t="s">
        <v>21</v>
      </c>
      <c r="H248" s="2">
        <v>0.75</v>
      </c>
      <c r="I248" s="8">
        <v>2</v>
      </c>
      <c r="J248" s="1"/>
      <c r="K248" s="1"/>
      <c r="L248" s="1" t="s">
        <v>4663</v>
      </c>
      <c r="M248" s="2">
        <v>12</v>
      </c>
      <c r="N248" s="2">
        <f t="shared" si="10"/>
        <v>12</v>
      </c>
      <c r="O248" s="2">
        <f t="shared" si="9"/>
        <v>1</v>
      </c>
      <c r="P248" s="1" t="s">
        <v>22</v>
      </c>
    </row>
    <row r="249" spans="1:16" x14ac:dyDescent="0.25">
      <c r="A249" s="1" t="s">
        <v>160</v>
      </c>
      <c r="B249" s="1" t="s">
        <v>2801</v>
      </c>
      <c r="C249" s="1" t="s">
        <v>2802</v>
      </c>
      <c r="D249" s="1" t="s">
        <v>2803</v>
      </c>
      <c r="E249" s="1" t="s">
        <v>167</v>
      </c>
      <c r="F249" s="1" t="s">
        <v>16</v>
      </c>
      <c r="G249" s="1" t="s">
        <v>21</v>
      </c>
      <c r="H249" s="2">
        <v>0.75</v>
      </c>
      <c r="I249" s="8">
        <v>3</v>
      </c>
      <c r="J249" s="1" t="s">
        <v>4434</v>
      </c>
      <c r="K249" s="1">
        <v>712.72</v>
      </c>
      <c r="L249" s="1"/>
      <c r="M249" s="2"/>
      <c r="N249" s="2">
        <f t="shared" si="10"/>
        <v>712.72</v>
      </c>
      <c r="O249" s="2">
        <f t="shared" si="9"/>
        <v>59.393333333333338</v>
      </c>
      <c r="P249" s="1" t="s">
        <v>48</v>
      </c>
    </row>
    <row r="250" spans="1:16" x14ac:dyDescent="0.25">
      <c r="A250" s="1" t="s">
        <v>160</v>
      </c>
      <c r="B250" s="1" t="s">
        <v>2849</v>
      </c>
      <c r="C250" s="1" t="s">
        <v>2850</v>
      </c>
      <c r="D250" s="1" t="s">
        <v>2851</v>
      </c>
      <c r="E250" s="1" t="s">
        <v>25</v>
      </c>
      <c r="F250" s="1" t="s">
        <v>16</v>
      </c>
      <c r="G250" s="1" t="s">
        <v>26</v>
      </c>
      <c r="H250" s="2">
        <v>0</v>
      </c>
      <c r="I250" s="8">
        <v>1</v>
      </c>
      <c r="J250" s="1" t="s">
        <v>4667</v>
      </c>
      <c r="K250" s="1">
        <v>192.82</v>
      </c>
      <c r="L250" t="s">
        <v>4232</v>
      </c>
      <c r="M250" s="2">
        <v>136.88399999999999</v>
      </c>
      <c r="N250" s="2">
        <f t="shared" si="10"/>
        <v>329.70399999999995</v>
      </c>
      <c r="O250" s="2">
        <f t="shared" si="9"/>
        <v>27.475333333333328</v>
      </c>
      <c r="P250" s="1" t="s">
        <v>23</v>
      </c>
    </row>
    <row r="251" spans="1:16" x14ac:dyDescent="0.25">
      <c r="A251" s="1" t="s">
        <v>160</v>
      </c>
      <c r="B251" s="1" t="s">
        <v>2852</v>
      </c>
      <c r="C251" s="1" t="s">
        <v>2853</v>
      </c>
      <c r="D251" s="1" t="s">
        <v>2854</v>
      </c>
      <c r="E251" s="1" t="s">
        <v>28</v>
      </c>
      <c r="F251" s="1" t="s">
        <v>16</v>
      </c>
      <c r="G251" s="1" t="s">
        <v>21</v>
      </c>
      <c r="H251" s="2">
        <v>0.75</v>
      </c>
      <c r="I251" s="8">
        <v>5</v>
      </c>
      <c r="J251" s="1" t="s">
        <v>4755</v>
      </c>
      <c r="K251" s="1">
        <v>367</v>
      </c>
      <c r="L251" s="1"/>
      <c r="M251" s="2"/>
      <c r="N251" s="2">
        <f t="shared" si="10"/>
        <v>367</v>
      </c>
      <c r="O251" s="2">
        <f t="shared" si="9"/>
        <v>30.583333333333332</v>
      </c>
      <c r="P251" s="1" t="s">
        <v>58</v>
      </c>
    </row>
    <row r="252" spans="1:16" x14ac:dyDescent="0.25">
      <c r="A252" s="1" t="s">
        <v>160</v>
      </c>
      <c r="B252" s="1" t="s">
        <v>2858</v>
      </c>
      <c r="C252" s="1" t="s">
        <v>2859</v>
      </c>
      <c r="D252" s="1" t="s">
        <v>2860</v>
      </c>
      <c r="E252" s="1" t="s">
        <v>25</v>
      </c>
      <c r="F252" s="1" t="s">
        <v>16</v>
      </c>
      <c r="G252" s="1" t="s">
        <v>26</v>
      </c>
      <c r="H252" s="2">
        <v>0</v>
      </c>
      <c r="I252" s="8">
        <v>1</v>
      </c>
      <c r="J252" s="1" t="s">
        <v>4696</v>
      </c>
      <c r="K252" s="1">
        <v>104.96</v>
      </c>
      <c r="L252" s="1"/>
      <c r="M252" s="2"/>
      <c r="N252" s="2">
        <f t="shared" si="10"/>
        <v>104.96</v>
      </c>
      <c r="O252" s="2">
        <f t="shared" si="9"/>
        <v>8.7466666666666661</v>
      </c>
      <c r="P252" s="1" t="s">
        <v>29</v>
      </c>
    </row>
    <row r="253" spans="1:16" x14ac:dyDescent="0.25">
      <c r="A253" s="1" t="s">
        <v>160</v>
      </c>
      <c r="B253" s="1" t="s">
        <v>2861</v>
      </c>
      <c r="C253" s="1" t="s">
        <v>2862</v>
      </c>
      <c r="D253" s="1" t="s">
        <v>2863</v>
      </c>
      <c r="E253" s="1" t="s">
        <v>28</v>
      </c>
      <c r="F253" s="1" t="s">
        <v>16</v>
      </c>
      <c r="G253" s="1" t="s">
        <v>21</v>
      </c>
      <c r="H253" s="2">
        <v>0.75</v>
      </c>
      <c r="I253" s="8">
        <v>1</v>
      </c>
      <c r="J253" s="1" t="s">
        <v>4776</v>
      </c>
      <c r="K253" s="1">
        <v>37.76</v>
      </c>
      <c r="L253" s="1"/>
      <c r="M253" s="2"/>
      <c r="N253" s="2">
        <f t="shared" si="10"/>
        <v>37.76</v>
      </c>
      <c r="O253" s="2">
        <f t="shared" si="9"/>
        <v>3.1466666666666665</v>
      </c>
      <c r="P253" s="1" t="s">
        <v>27</v>
      </c>
    </row>
    <row r="254" spans="1:16" x14ac:dyDescent="0.25">
      <c r="A254" s="1" t="s">
        <v>160</v>
      </c>
      <c r="B254" s="1" t="s">
        <v>2864</v>
      </c>
      <c r="C254" s="1" t="s">
        <v>2865</v>
      </c>
      <c r="D254" s="1" t="s">
        <v>2866</v>
      </c>
      <c r="E254" s="1" t="s">
        <v>28</v>
      </c>
      <c r="F254" s="1" t="s">
        <v>16</v>
      </c>
      <c r="G254" s="1" t="s">
        <v>21</v>
      </c>
      <c r="H254" s="2">
        <v>0.75</v>
      </c>
      <c r="I254" s="8">
        <v>1</v>
      </c>
      <c r="J254" s="1" t="s">
        <v>4776</v>
      </c>
      <c r="K254" s="1">
        <v>37.76</v>
      </c>
      <c r="L254" s="1"/>
      <c r="M254" s="2"/>
      <c r="N254" s="2">
        <f t="shared" si="10"/>
        <v>37.76</v>
      </c>
      <c r="O254" s="2">
        <f t="shared" si="9"/>
        <v>3.1466666666666665</v>
      </c>
      <c r="P254" s="1" t="s">
        <v>27</v>
      </c>
    </row>
    <row r="255" spans="1:16" x14ac:dyDescent="0.25">
      <c r="A255" s="1" t="s">
        <v>160</v>
      </c>
      <c r="B255" s="1" t="s">
        <v>2867</v>
      </c>
      <c r="C255" s="1" t="s">
        <v>2868</v>
      </c>
      <c r="D255" s="1" t="s">
        <v>2869</v>
      </c>
      <c r="E255" s="1" t="s">
        <v>28</v>
      </c>
      <c r="F255" s="1" t="s">
        <v>16</v>
      </c>
      <c r="G255" s="1" t="s">
        <v>21</v>
      </c>
      <c r="H255" s="2">
        <v>0.75</v>
      </c>
      <c r="I255" s="8">
        <v>0</v>
      </c>
      <c r="J255" s="1" t="s">
        <v>4776</v>
      </c>
      <c r="K255" s="1">
        <v>37.76</v>
      </c>
      <c r="L255" s="1"/>
      <c r="M255" s="2"/>
      <c r="N255" s="2">
        <f t="shared" si="10"/>
        <v>37.76</v>
      </c>
      <c r="O255" s="2">
        <f t="shared" si="9"/>
        <v>3.1466666666666665</v>
      </c>
      <c r="P255" s="1" t="s">
        <v>10</v>
      </c>
    </row>
    <row r="256" spans="1:16" x14ac:dyDescent="0.25">
      <c r="A256" s="1" t="s">
        <v>160</v>
      </c>
      <c r="B256" s="1" t="s">
        <v>2870</v>
      </c>
      <c r="C256" s="1" t="s">
        <v>2871</v>
      </c>
      <c r="D256" s="1" t="s">
        <v>2872</v>
      </c>
      <c r="E256" s="1" t="s">
        <v>28</v>
      </c>
      <c r="F256" s="1" t="s">
        <v>16</v>
      </c>
      <c r="G256" s="1" t="s">
        <v>21</v>
      </c>
      <c r="H256" s="2">
        <v>0.75</v>
      </c>
      <c r="I256" s="8">
        <v>1</v>
      </c>
      <c r="J256" s="1" t="s">
        <v>4776</v>
      </c>
      <c r="K256" s="1">
        <v>37.76</v>
      </c>
      <c r="L256" s="1"/>
      <c r="M256" s="2"/>
      <c r="N256" s="2">
        <f t="shared" si="10"/>
        <v>37.76</v>
      </c>
      <c r="O256" s="2">
        <f t="shared" si="9"/>
        <v>3.1466666666666665</v>
      </c>
      <c r="P256" s="1" t="s">
        <v>27</v>
      </c>
    </row>
    <row r="257" spans="1:16" x14ac:dyDescent="0.25">
      <c r="A257" s="1" t="s">
        <v>160</v>
      </c>
      <c r="B257" s="1" t="s">
        <v>2882</v>
      </c>
      <c r="C257" s="1" t="s">
        <v>2883</v>
      </c>
      <c r="D257" s="1" t="s">
        <v>2884</v>
      </c>
      <c r="E257" s="1" t="s">
        <v>25</v>
      </c>
      <c r="F257" s="1" t="s">
        <v>16</v>
      </c>
      <c r="G257" s="1" t="s">
        <v>26</v>
      </c>
      <c r="H257" s="2">
        <v>0</v>
      </c>
      <c r="I257" s="8">
        <v>1</v>
      </c>
      <c r="J257" s="1" t="s">
        <v>4696</v>
      </c>
      <c r="K257" s="1">
        <v>151.04</v>
      </c>
      <c r="L257" t="s">
        <v>4233</v>
      </c>
      <c r="M257" s="2">
        <v>21.276</v>
      </c>
      <c r="N257" s="2">
        <f t="shared" si="10"/>
        <v>172.316</v>
      </c>
      <c r="O257" s="2">
        <f t="shared" si="9"/>
        <v>14.359666666666667</v>
      </c>
      <c r="P257" s="1" t="s">
        <v>29</v>
      </c>
    </row>
    <row r="258" spans="1:16" x14ac:dyDescent="0.25">
      <c r="A258" s="1" t="s">
        <v>160</v>
      </c>
      <c r="B258" s="1" t="s">
        <v>2894</v>
      </c>
      <c r="C258" s="1" t="s">
        <v>2895</v>
      </c>
      <c r="D258" s="1" t="s">
        <v>2896</v>
      </c>
      <c r="E258" s="1" t="s">
        <v>127</v>
      </c>
      <c r="F258" s="1" t="s">
        <v>16</v>
      </c>
      <c r="G258" s="1" t="s">
        <v>21</v>
      </c>
      <c r="H258" s="2">
        <v>0.75</v>
      </c>
      <c r="I258" s="8">
        <v>4</v>
      </c>
      <c r="J258" s="1"/>
      <c r="K258" s="1"/>
      <c r="L258" s="1" t="s">
        <v>4668</v>
      </c>
      <c r="M258" s="15">
        <v>45.6</v>
      </c>
      <c r="N258" s="2">
        <f t="shared" ref="N258:N321" si="11">K258+M258</f>
        <v>45.6</v>
      </c>
      <c r="O258" s="2">
        <f t="shared" si="9"/>
        <v>3.8000000000000003</v>
      </c>
      <c r="P258" s="1" t="s">
        <v>75</v>
      </c>
    </row>
    <row r="259" spans="1:16" x14ac:dyDescent="0.25">
      <c r="A259" s="39" t="s">
        <v>160</v>
      </c>
      <c r="B259" s="39" t="s">
        <v>2922</v>
      </c>
      <c r="C259" s="39" t="s">
        <v>2923</v>
      </c>
      <c r="D259" s="39" t="s">
        <v>2924</v>
      </c>
      <c r="E259" s="39" t="s">
        <v>28</v>
      </c>
      <c r="F259" s="1" t="s">
        <v>16</v>
      </c>
      <c r="G259" s="1" t="s">
        <v>21</v>
      </c>
      <c r="H259" s="2">
        <v>0.75</v>
      </c>
      <c r="I259" s="8">
        <v>2</v>
      </c>
      <c r="J259" s="39" t="s">
        <v>4775</v>
      </c>
      <c r="K259" s="1">
        <v>19.2</v>
      </c>
      <c r="L259" s="42"/>
      <c r="M259" s="16"/>
      <c r="N259" s="2">
        <f t="shared" si="11"/>
        <v>19.2</v>
      </c>
      <c r="O259" s="2">
        <f t="shared" ref="O259:O322" si="12">N259/12</f>
        <v>1.5999999999999999</v>
      </c>
      <c r="P259" s="12" t="s">
        <v>87</v>
      </c>
    </row>
    <row r="260" spans="1:16" x14ac:dyDescent="0.25">
      <c r="A260" s="40"/>
      <c r="B260" s="40"/>
      <c r="C260" s="40"/>
      <c r="D260" s="40"/>
      <c r="E260" s="40"/>
      <c r="F260" s="1" t="s">
        <v>16</v>
      </c>
      <c r="G260" s="1" t="s">
        <v>26</v>
      </c>
      <c r="H260" s="2">
        <v>0</v>
      </c>
      <c r="I260" s="8">
        <v>1</v>
      </c>
      <c r="J260" s="40"/>
      <c r="K260" s="1"/>
      <c r="L260" s="43"/>
      <c r="M260" s="16"/>
      <c r="N260" s="19">
        <f t="shared" si="11"/>
        <v>0</v>
      </c>
      <c r="O260" s="19">
        <f t="shared" si="12"/>
        <v>0</v>
      </c>
      <c r="P260" s="12" t="s">
        <v>24</v>
      </c>
    </row>
    <row r="261" spans="1:16" x14ac:dyDescent="0.25">
      <c r="A261" s="1" t="s">
        <v>160</v>
      </c>
      <c r="B261" s="1" t="s">
        <v>2925</v>
      </c>
      <c r="C261" s="1" t="s">
        <v>2926</v>
      </c>
      <c r="D261" s="1" t="s">
        <v>2927</v>
      </c>
      <c r="E261" s="1" t="s">
        <v>25</v>
      </c>
      <c r="F261" s="1" t="s">
        <v>16</v>
      </c>
      <c r="G261" s="1" t="s">
        <v>26</v>
      </c>
      <c r="H261" s="2">
        <v>0</v>
      </c>
      <c r="I261" s="8">
        <v>1</v>
      </c>
      <c r="J261" s="1" t="s">
        <v>4696</v>
      </c>
      <c r="K261" s="1">
        <v>99.84</v>
      </c>
      <c r="L261" s="1"/>
      <c r="M261" s="17"/>
      <c r="N261" s="2">
        <f t="shared" si="11"/>
        <v>99.84</v>
      </c>
      <c r="O261" s="2">
        <f t="shared" si="12"/>
        <v>8.32</v>
      </c>
      <c r="P261" s="1" t="s">
        <v>29</v>
      </c>
    </row>
    <row r="262" spans="1:16" x14ac:dyDescent="0.25">
      <c r="A262" s="1" t="s">
        <v>160</v>
      </c>
      <c r="B262" s="1" t="s">
        <v>2928</v>
      </c>
      <c r="C262" s="1" t="s">
        <v>2929</v>
      </c>
      <c r="D262" s="1" t="s">
        <v>2930</v>
      </c>
      <c r="E262" s="1" t="s">
        <v>28</v>
      </c>
      <c r="F262" s="1" t="s">
        <v>16</v>
      </c>
      <c r="G262" s="1" t="s">
        <v>21</v>
      </c>
      <c r="H262" s="2">
        <v>0.75</v>
      </c>
      <c r="I262" s="8">
        <v>2</v>
      </c>
      <c r="J262" s="1" t="s">
        <v>4775</v>
      </c>
      <c r="K262" s="1">
        <v>70.83</v>
      </c>
      <c r="L262" t="s">
        <v>4206</v>
      </c>
      <c r="M262" s="2">
        <v>0.45600000000000002</v>
      </c>
      <c r="N262" s="2">
        <f t="shared" si="11"/>
        <v>71.286000000000001</v>
      </c>
      <c r="O262" s="2">
        <f t="shared" si="12"/>
        <v>5.9405000000000001</v>
      </c>
      <c r="P262" s="1" t="s">
        <v>88</v>
      </c>
    </row>
    <row r="263" spans="1:16" x14ac:dyDescent="0.25">
      <c r="A263" s="1" t="s">
        <v>160</v>
      </c>
      <c r="B263" s="1" t="s">
        <v>2940</v>
      </c>
      <c r="C263" s="1" t="s">
        <v>2941</v>
      </c>
      <c r="D263" s="1" t="s">
        <v>2942</v>
      </c>
      <c r="E263" s="1" t="s">
        <v>28</v>
      </c>
      <c r="F263" s="1" t="s">
        <v>16</v>
      </c>
      <c r="G263" s="1" t="s">
        <v>21</v>
      </c>
      <c r="H263" s="2">
        <v>0.75</v>
      </c>
      <c r="I263" s="8">
        <v>4</v>
      </c>
      <c r="J263" s="1" t="s">
        <v>4761</v>
      </c>
      <c r="K263" s="1">
        <v>207.36</v>
      </c>
      <c r="L263" t="s">
        <v>4206</v>
      </c>
      <c r="M263" s="2">
        <v>0.45600000000000002</v>
      </c>
      <c r="N263" s="2">
        <f t="shared" si="11"/>
        <v>207.816</v>
      </c>
      <c r="O263" s="2">
        <f t="shared" si="12"/>
        <v>17.318000000000001</v>
      </c>
      <c r="P263" s="1" t="s">
        <v>83</v>
      </c>
    </row>
    <row r="264" spans="1:16" x14ac:dyDescent="0.25">
      <c r="A264" s="1" t="s">
        <v>160</v>
      </c>
      <c r="B264" s="1" t="s">
        <v>2943</v>
      </c>
      <c r="C264" s="1" t="s">
        <v>2944</v>
      </c>
      <c r="D264" s="1" t="s">
        <v>2945</v>
      </c>
      <c r="E264" s="1" t="s">
        <v>28</v>
      </c>
      <c r="F264" s="1" t="s">
        <v>16</v>
      </c>
      <c r="G264" s="1" t="s">
        <v>21</v>
      </c>
      <c r="H264" s="2">
        <v>0.75</v>
      </c>
      <c r="I264" s="8">
        <v>4</v>
      </c>
      <c r="J264" s="1" t="s">
        <v>4761</v>
      </c>
      <c r="K264" s="1">
        <v>207.36</v>
      </c>
      <c r="L264" s="1"/>
      <c r="M264" s="2"/>
      <c r="N264" s="2">
        <f t="shared" si="11"/>
        <v>207.36</v>
      </c>
      <c r="O264" s="2">
        <f t="shared" si="12"/>
        <v>17.28</v>
      </c>
      <c r="P264" s="1" t="s">
        <v>83</v>
      </c>
    </row>
    <row r="265" spans="1:16" x14ac:dyDescent="0.25">
      <c r="A265" s="1" t="s">
        <v>160</v>
      </c>
      <c r="B265" s="1" t="s">
        <v>2946</v>
      </c>
      <c r="C265" s="1" t="s">
        <v>2947</v>
      </c>
      <c r="D265" s="1" t="s">
        <v>2948</v>
      </c>
      <c r="E265" s="1" t="s">
        <v>28</v>
      </c>
      <c r="F265" s="1" t="s">
        <v>16</v>
      </c>
      <c r="G265" s="1" t="s">
        <v>21</v>
      </c>
      <c r="H265" s="2">
        <v>0.75</v>
      </c>
      <c r="I265" s="8">
        <v>4</v>
      </c>
      <c r="J265" s="1" t="s">
        <v>4761</v>
      </c>
      <c r="K265" s="1">
        <v>207.36</v>
      </c>
      <c r="L265" s="1"/>
      <c r="M265" s="2"/>
      <c r="N265" s="2">
        <f t="shared" si="11"/>
        <v>207.36</v>
      </c>
      <c r="O265" s="2">
        <f t="shared" si="12"/>
        <v>17.28</v>
      </c>
      <c r="P265" s="1" t="s">
        <v>83</v>
      </c>
    </row>
    <row r="266" spans="1:16" x14ac:dyDescent="0.25">
      <c r="A266" s="1" t="s">
        <v>160</v>
      </c>
      <c r="B266" s="1" t="s">
        <v>2949</v>
      </c>
      <c r="C266" s="1" t="s">
        <v>2950</v>
      </c>
      <c r="D266" s="1" t="s">
        <v>2951</v>
      </c>
      <c r="E266" s="1" t="s">
        <v>28</v>
      </c>
      <c r="F266" s="1" t="s">
        <v>16</v>
      </c>
      <c r="G266" s="1" t="s">
        <v>21</v>
      </c>
      <c r="H266" s="2">
        <v>0.75</v>
      </c>
      <c r="I266" s="8">
        <v>1</v>
      </c>
      <c r="J266" s="1" t="s">
        <v>4554</v>
      </c>
      <c r="K266" s="1">
        <v>26.88</v>
      </c>
      <c r="L266" s="1"/>
      <c r="M266" s="2"/>
      <c r="N266" s="2">
        <f t="shared" si="11"/>
        <v>26.88</v>
      </c>
      <c r="O266" s="2">
        <f t="shared" si="12"/>
        <v>2.2399999999999998</v>
      </c>
      <c r="P266" s="1" t="s">
        <v>103</v>
      </c>
    </row>
    <row r="267" spans="1:16" x14ac:dyDescent="0.25">
      <c r="A267" s="1" t="s">
        <v>160</v>
      </c>
      <c r="B267" s="1" t="s">
        <v>2952</v>
      </c>
      <c r="C267" s="1" t="s">
        <v>2953</v>
      </c>
      <c r="D267" s="1" t="s">
        <v>2954</v>
      </c>
      <c r="E267" s="1" t="s">
        <v>28</v>
      </c>
      <c r="F267" s="1" t="s">
        <v>16</v>
      </c>
      <c r="G267" s="1" t="s">
        <v>21</v>
      </c>
      <c r="H267" s="2">
        <v>0.75</v>
      </c>
      <c r="I267" s="8">
        <v>2</v>
      </c>
      <c r="J267" s="1" t="s">
        <v>4554</v>
      </c>
      <c r="K267" s="1">
        <v>26.88</v>
      </c>
      <c r="L267" s="1"/>
      <c r="M267" s="2"/>
      <c r="N267" s="2">
        <f t="shared" si="11"/>
        <v>26.88</v>
      </c>
      <c r="O267" s="2">
        <f t="shared" si="12"/>
        <v>2.2399999999999998</v>
      </c>
      <c r="P267" s="1" t="s">
        <v>190</v>
      </c>
    </row>
    <row r="268" spans="1:16" x14ac:dyDescent="0.25">
      <c r="A268" s="1" t="s">
        <v>160</v>
      </c>
      <c r="B268" s="1" t="s">
        <v>2985</v>
      </c>
      <c r="C268" s="1" t="s">
        <v>2986</v>
      </c>
      <c r="D268" s="1" t="s">
        <v>2987</v>
      </c>
      <c r="E268" s="1" t="s">
        <v>28</v>
      </c>
      <c r="F268" s="1" t="s">
        <v>16</v>
      </c>
      <c r="G268" s="1" t="s">
        <v>21</v>
      </c>
      <c r="H268" s="2">
        <v>0.75</v>
      </c>
      <c r="I268" s="8">
        <v>3</v>
      </c>
      <c r="J268" s="1" t="s">
        <v>4554</v>
      </c>
      <c r="K268" s="1">
        <v>71.17</v>
      </c>
      <c r="L268" s="1"/>
      <c r="M268" s="2"/>
      <c r="N268" s="2">
        <f t="shared" si="11"/>
        <v>71.17</v>
      </c>
      <c r="O268" s="2">
        <f t="shared" si="12"/>
        <v>5.9308333333333332</v>
      </c>
      <c r="P268" s="1" t="s">
        <v>84</v>
      </c>
    </row>
    <row r="269" spans="1:16" x14ac:dyDescent="0.25">
      <c r="A269" s="1" t="s">
        <v>160</v>
      </c>
      <c r="B269" s="1" t="s">
        <v>2988</v>
      </c>
      <c r="C269" s="1" t="s">
        <v>2989</v>
      </c>
      <c r="D269" s="1" t="s">
        <v>2990</v>
      </c>
      <c r="E269" s="1" t="s">
        <v>15</v>
      </c>
      <c r="F269" s="1" t="s">
        <v>16</v>
      </c>
      <c r="G269" s="1" t="s">
        <v>21</v>
      </c>
      <c r="H269" s="2">
        <v>0.75</v>
      </c>
      <c r="I269" s="8">
        <v>1</v>
      </c>
      <c r="J269" s="1"/>
      <c r="K269" s="1"/>
      <c r="L269" s="1" t="s">
        <v>4784</v>
      </c>
      <c r="M269" s="2">
        <v>12</v>
      </c>
      <c r="N269" s="2">
        <f t="shared" si="11"/>
        <v>12</v>
      </c>
      <c r="O269" s="2">
        <f t="shared" si="12"/>
        <v>1</v>
      </c>
      <c r="P269" s="1" t="s">
        <v>12</v>
      </c>
    </row>
    <row r="270" spans="1:16" x14ac:dyDescent="0.25">
      <c r="A270" s="1" t="s">
        <v>160</v>
      </c>
      <c r="B270" s="1" t="s">
        <v>2995</v>
      </c>
      <c r="C270" s="1" t="s">
        <v>2996</v>
      </c>
      <c r="D270" s="1" t="s">
        <v>2997</v>
      </c>
      <c r="E270" s="1" t="s">
        <v>15</v>
      </c>
      <c r="F270" s="1" t="s">
        <v>16</v>
      </c>
      <c r="G270" s="1" t="s">
        <v>21</v>
      </c>
      <c r="H270" s="2">
        <v>0.75</v>
      </c>
      <c r="I270" s="8">
        <v>2</v>
      </c>
      <c r="J270" s="1"/>
      <c r="K270" s="1"/>
      <c r="L270" s="1" t="s">
        <v>4333</v>
      </c>
      <c r="M270" s="2">
        <v>4.5</v>
      </c>
      <c r="N270" s="2">
        <f t="shared" si="11"/>
        <v>4.5</v>
      </c>
      <c r="O270" s="2">
        <f t="shared" si="12"/>
        <v>0.375</v>
      </c>
      <c r="P270" s="1" t="s">
        <v>22</v>
      </c>
    </row>
    <row r="271" spans="1:16" x14ac:dyDescent="0.25">
      <c r="A271" s="1" t="s">
        <v>160</v>
      </c>
      <c r="B271" s="1" t="s">
        <v>3001</v>
      </c>
      <c r="C271" s="1" t="s">
        <v>3002</v>
      </c>
      <c r="D271" s="1" t="s">
        <v>3003</v>
      </c>
      <c r="E271" s="1" t="s">
        <v>20</v>
      </c>
      <c r="F271" s="1" t="s">
        <v>16</v>
      </c>
      <c r="G271" s="1" t="s">
        <v>21</v>
      </c>
      <c r="H271" s="2">
        <v>0.75</v>
      </c>
      <c r="I271" s="8">
        <v>1</v>
      </c>
      <c r="J271" s="1"/>
      <c r="K271" s="1"/>
      <c r="L271" s="1" t="s">
        <v>123</v>
      </c>
      <c r="M271" s="14"/>
      <c r="N271" s="19">
        <f t="shared" si="11"/>
        <v>0</v>
      </c>
      <c r="O271" s="19">
        <f t="shared" si="12"/>
        <v>0</v>
      </c>
      <c r="P271" s="1" t="s">
        <v>12</v>
      </c>
    </row>
    <row r="272" spans="1:16" x14ac:dyDescent="0.25">
      <c r="A272" s="1" t="s">
        <v>160</v>
      </c>
      <c r="B272" s="1" t="s">
        <v>3019</v>
      </c>
      <c r="C272" s="1" t="s">
        <v>3020</v>
      </c>
      <c r="D272" s="1" t="s">
        <v>3021</v>
      </c>
      <c r="E272" s="1" t="s">
        <v>127</v>
      </c>
      <c r="F272" s="1" t="s">
        <v>16</v>
      </c>
      <c r="G272" s="1" t="s">
        <v>21</v>
      </c>
      <c r="H272" s="2">
        <v>0.75</v>
      </c>
      <c r="I272" s="8">
        <v>4</v>
      </c>
      <c r="J272" s="1"/>
      <c r="K272" s="1"/>
      <c r="L272" s="1" t="s">
        <v>4673</v>
      </c>
      <c r="M272" s="2">
        <v>0</v>
      </c>
      <c r="N272" s="19">
        <f t="shared" si="11"/>
        <v>0</v>
      </c>
      <c r="O272" s="19">
        <f t="shared" si="12"/>
        <v>0</v>
      </c>
      <c r="P272" s="1" t="s">
        <v>75</v>
      </c>
    </row>
    <row r="273" spans="1:16" x14ac:dyDescent="0.25">
      <c r="A273" s="1" t="s">
        <v>160</v>
      </c>
      <c r="B273" s="1" t="s">
        <v>3022</v>
      </c>
      <c r="C273" s="1" t="s">
        <v>3023</v>
      </c>
      <c r="D273" s="1" t="s">
        <v>3024</v>
      </c>
      <c r="E273" s="1" t="s">
        <v>28</v>
      </c>
      <c r="F273" s="1" t="s">
        <v>16</v>
      </c>
      <c r="G273" s="1" t="s">
        <v>21</v>
      </c>
      <c r="H273" s="2">
        <v>0.75</v>
      </c>
      <c r="I273" s="8">
        <v>3</v>
      </c>
      <c r="J273" s="1" t="s">
        <v>4486</v>
      </c>
      <c r="K273" s="1">
        <v>145.91999999999999</v>
      </c>
      <c r="L273" s="1"/>
      <c r="M273" s="2"/>
      <c r="N273" s="2">
        <f t="shared" si="11"/>
        <v>145.91999999999999</v>
      </c>
      <c r="O273" s="2">
        <f t="shared" si="12"/>
        <v>12.159999999999998</v>
      </c>
      <c r="P273" s="1" t="s">
        <v>74</v>
      </c>
    </row>
    <row r="274" spans="1:16" x14ac:dyDescent="0.25">
      <c r="A274" s="1" t="s">
        <v>160</v>
      </c>
      <c r="B274" s="1" t="s">
        <v>3025</v>
      </c>
      <c r="C274" s="1" t="s">
        <v>3026</v>
      </c>
      <c r="D274" s="1" t="s">
        <v>3027</v>
      </c>
      <c r="E274" s="1" t="s">
        <v>15</v>
      </c>
      <c r="F274" s="1" t="s">
        <v>16</v>
      </c>
      <c r="G274" s="1" t="s">
        <v>21</v>
      </c>
      <c r="H274" s="2">
        <v>0.75</v>
      </c>
      <c r="I274" s="8">
        <v>2</v>
      </c>
      <c r="J274" s="1"/>
      <c r="K274" s="1"/>
      <c r="L274" s="1" t="s">
        <v>4674</v>
      </c>
      <c r="M274" s="2">
        <v>0</v>
      </c>
      <c r="N274" s="19">
        <f t="shared" si="11"/>
        <v>0</v>
      </c>
      <c r="O274" s="19">
        <f t="shared" si="12"/>
        <v>0</v>
      </c>
      <c r="P274" s="1" t="s">
        <v>22</v>
      </c>
    </row>
    <row r="275" spans="1:16" x14ac:dyDescent="0.25">
      <c r="A275" s="1" t="s">
        <v>160</v>
      </c>
      <c r="B275" s="1" t="s">
        <v>3034</v>
      </c>
      <c r="C275" s="1" t="s">
        <v>3035</v>
      </c>
      <c r="D275" s="1" t="s">
        <v>3036</v>
      </c>
      <c r="E275" s="1" t="s">
        <v>15</v>
      </c>
      <c r="F275" s="1" t="s">
        <v>16</v>
      </c>
      <c r="G275" s="1" t="s">
        <v>26</v>
      </c>
      <c r="H275" s="2">
        <v>0</v>
      </c>
      <c r="I275" s="8">
        <v>1</v>
      </c>
      <c r="J275" s="1"/>
      <c r="K275" s="1"/>
      <c r="L275" s="1" t="s">
        <v>4675</v>
      </c>
      <c r="M275" s="2">
        <v>0</v>
      </c>
      <c r="N275" s="19">
        <f t="shared" si="11"/>
        <v>0</v>
      </c>
      <c r="O275" s="19">
        <f t="shared" si="12"/>
        <v>0</v>
      </c>
      <c r="P275" s="1" t="s">
        <v>12</v>
      </c>
    </row>
    <row r="276" spans="1:16" x14ac:dyDescent="0.25">
      <c r="A276" s="1" t="s">
        <v>160</v>
      </c>
      <c r="B276" s="1" t="s">
        <v>3050</v>
      </c>
      <c r="C276" s="1" t="s">
        <v>3051</v>
      </c>
      <c r="D276" s="1" t="s">
        <v>3052</v>
      </c>
      <c r="E276" s="1" t="s">
        <v>127</v>
      </c>
      <c r="F276" s="1" t="s">
        <v>16</v>
      </c>
      <c r="G276" s="1" t="s">
        <v>21</v>
      </c>
      <c r="H276" s="2">
        <v>0.75</v>
      </c>
      <c r="I276" s="8">
        <v>5</v>
      </c>
      <c r="J276" s="1"/>
      <c r="K276" s="1"/>
      <c r="L276" s="1" t="s">
        <v>4494</v>
      </c>
      <c r="M276" s="2">
        <v>60</v>
      </c>
      <c r="N276" s="2">
        <f t="shared" si="11"/>
        <v>60</v>
      </c>
      <c r="O276" s="2">
        <f t="shared" si="12"/>
        <v>5</v>
      </c>
      <c r="P276" s="1" t="s">
        <v>78</v>
      </c>
    </row>
    <row r="277" spans="1:16" x14ac:dyDescent="0.25">
      <c r="A277" s="1" t="s">
        <v>160</v>
      </c>
      <c r="B277" s="1" t="s">
        <v>3056</v>
      </c>
      <c r="C277" s="1" t="s">
        <v>3057</v>
      </c>
      <c r="D277" s="1" t="s">
        <v>3058</v>
      </c>
      <c r="E277" s="1" t="s">
        <v>127</v>
      </c>
      <c r="F277" s="1" t="s">
        <v>16</v>
      </c>
      <c r="G277" s="1" t="s">
        <v>21</v>
      </c>
      <c r="H277" s="2">
        <v>0.75</v>
      </c>
      <c r="I277" s="8">
        <v>2</v>
      </c>
      <c r="J277" s="1"/>
      <c r="K277" s="1"/>
      <c r="L277" s="1" t="s">
        <v>4494</v>
      </c>
      <c r="M277" s="2">
        <v>62.975999999999999</v>
      </c>
      <c r="N277" s="2">
        <f t="shared" si="11"/>
        <v>62.975999999999999</v>
      </c>
      <c r="O277" s="2">
        <f t="shared" si="12"/>
        <v>5.2480000000000002</v>
      </c>
      <c r="P277" s="1" t="s">
        <v>22</v>
      </c>
    </row>
    <row r="278" spans="1:16" x14ac:dyDescent="0.25">
      <c r="A278" s="1" t="s">
        <v>160</v>
      </c>
      <c r="B278" s="1" t="s">
        <v>3059</v>
      </c>
      <c r="C278" s="1" t="s">
        <v>3060</v>
      </c>
      <c r="D278" s="1" t="s">
        <v>3061</v>
      </c>
      <c r="E278" s="1" t="s">
        <v>20</v>
      </c>
      <c r="F278" s="1" t="s">
        <v>16</v>
      </c>
      <c r="G278" s="1" t="s">
        <v>21</v>
      </c>
      <c r="H278" s="2">
        <v>0.75</v>
      </c>
      <c r="I278" s="8">
        <v>2</v>
      </c>
      <c r="J278" s="1"/>
      <c r="K278" s="1"/>
      <c r="L278" s="1" t="s">
        <v>4494</v>
      </c>
      <c r="M278" s="2">
        <v>0</v>
      </c>
      <c r="N278" s="19">
        <f t="shared" si="11"/>
        <v>0</v>
      </c>
      <c r="O278" s="19">
        <f t="shared" si="12"/>
        <v>0</v>
      </c>
      <c r="P278" s="1" t="s">
        <v>22</v>
      </c>
    </row>
    <row r="279" spans="1:16" x14ac:dyDescent="0.25">
      <c r="A279" s="1" t="s">
        <v>160</v>
      </c>
      <c r="B279" s="1" t="s">
        <v>3065</v>
      </c>
      <c r="C279" s="1" t="s">
        <v>3066</v>
      </c>
      <c r="D279" s="1" t="s">
        <v>3067</v>
      </c>
      <c r="E279" s="1" t="s">
        <v>127</v>
      </c>
      <c r="F279" s="1" t="s">
        <v>16</v>
      </c>
      <c r="G279" s="1" t="s">
        <v>21</v>
      </c>
      <c r="H279" s="2">
        <v>0.75</v>
      </c>
      <c r="I279" s="8">
        <v>5</v>
      </c>
      <c r="J279" s="1"/>
      <c r="K279" s="1"/>
      <c r="L279" s="1" t="s">
        <v>4394</v>
      </c>
      <c r="M279" s="2">
        <v>85.116</v>
      </c>
      <c r="N279" s="2">
        <f t="shared" si="11"/>
        <v>85.116</v>
      </c>
      <c r="O279" s="2">
        <f t="shared" si="12"/>
        <v>7.093</v>
      </c>
      <c r="P279" s="1" t="s">
        <v>78</v>
      </c>
    </row>
    <row r="280" spans="1:16" x14ac:dyDescent="0.25">
      <c r="A280" s="1" t="s">
        <v>160</v>
      </c>
      <c r="B280" s="1" t="s">
        <v>3068</v>
      </c>
      <c r="C280" s="1" t="s">
        <v>3069</v>
      </c>
      <c r="D280" s="1" t="s">
        <v>3070</v>
      </c>
      <c r="E280" s="1" t="s">
        <v>127</v>
      </c>
      <c r="F280" s="1" t="s">
        <v>16</v>
      </c>
      <c r="G280" s="1" t="s">
        <v>21</v>
      </c>
      <c r="H280" s="2">
        <v>0.75</v>
      </c>
      <c r="I280" s="8">
        <v>4</v>
      </c>
      <c r="J280" s="1"/>
      <c r="K280" s="1"/>
      <c r="L280" s="1" t="s">
        <v>4394</v>
      </c>
      <c r="M280" s="2">
        <v>0</v>
      </c>
      <c r="N280" s="19">
        <f t="shared" si="11"/>
        <v>0</v>
      </c>
      <c r="O280" s="19">
        <f t="shared" si="12"/>
        <v>0</v>
      </c>
      <c r="P280" s="1" t="s">
        <v>75</v>
      </c>
    </row>
    <row r="281" spans="1:16" x14ac:dyDescent="0.25">
      <c r="A281" s="1" t="s">
        <v>160</v>
      </c>
      <c r="B281" s="1" t="s">
        <v>3071</v>
      </c>
      <c r="C281" s="1" t="s">
        <v>3072</v>
      </c>
      <c r="D281" s="1" t="s">
        <v>3073</v>
      </c>
      <c r="E281" s="1" t="s">
        <v>127</v>
      </c>
      <c r="F281" s="1" t="s">
        <v>16</v>
      </c>
      <c r="G281" s="1" t="s">
        <v>21</v>
      </c>
      <c r="H281" s="2">
        <v>0.75</v>
      </c>
      <c r="I281" s="8">
        <v>5</v>
      </c>
      <c r="J281" s="1"/>
      <c r="K281" s="1"/>
      <c r="L281" s="1" t="s">
        <v>4395</v>
      </c>
      <c r="M281" s="2">
        <v>152.00399999999999</v>
      </c>
      <c r="N281" s="2">
        <f t="shared" si="11"/>
        <v>152.00399999999999</v>
      </c>
      <c r="O281" s="2">
        <f t="shared" si="12"/>
        <v>12.667</v>
      </c>
      <c r="P281" s="1" t="s">
        <v>78</v>
      </c>
    </row>
    <row r="282" spans="1:16" x14ac:dyDescent="0.25">
      <c r="A282" s="1" t="s">
        <v>160</v>
      </c>
      <c r="B282" s="1" t="s">
        <v>3074</v>
      </c>
      <c r="C282" s="1" t="s">
        <v>3075</v>
      </c>
      <c r="D282" s="1" t="s">
        <v>3076</v>
      </c>
      <c r="E282" s="1" t="s">
        <v>127</v>
      </c>
      <c r="F282" s="1" t="s">
        <v>16</v>
      </c>
      <c r="G282" s="1" t="s">
        <v>21</v>
      </c>
      <c r="H282" s="2">
        <v>0.75</v>
      </c>
      <c r="I282" s="8">
        <v>4</v>
      </c>
      <c r="J282" s="1"/>
      <c r="K282" s="1"/>
      <c r="L282" s="1" t="s">
        <v>4677</v>
      </c>
      <c r="M282" s="2">
        <v>103.35599999999999</v>
      </c>
      <c r="N282" s="2">
        <f t="shared" si="11"/>
        <v>103.35599999999999</v>
      </c>
      <c r="O282" s="2">
        <f t="shared" si="12"/>
        <v>8.6129999999999995</v>
      </c>
      <c r="P282" s="1" t="s">
        <v>75</v>
      </c>
    </row>
    <row r="283" spans="1:16" x14ac:dyDescent="0.25">
      <c r="A283" s="1" t="s">
        <v>160</v>
      </c>
      <c r="B283" s="1" t="s">
        <v>3080</v>
      </c>
      <c r="C283" s="1" t="s">
        <v>3081</v>
      </c>
      <c r="D283" s="1" t="s">
        <v>3082</v>
      </c>
      <c r="E283" s="1" t="s">
        <v>127</v>
      </c>
      <c r="F283" s="1" t="s">
        <v>16</v>
      </c>
      <c r="G283" s="1" t="s">
        <v>21</v>
      </c>
      <c r="H283" s="2">
        <v>0.75</v>
      </c>
      <c r="I283" s="8">
        <v>1</v>
      </c>
      <c r="J283" s="1"/>
      <c r="K283" s="1"/>
      <c r="L283" s="1" t="s">
        <v>4678</v>
      </c>
      <c r="M283" s="2">
        <v>12.156000000000001</v>
      </c>
      <c r="N283" s="2">
        <f t="shared" si="11"/>
        <v>12.156000000000001</v>
      </c>
      <c r="O283" s="2">
        <f t="shared" si="12"/>
        <v>1.0130000000000001</v>
      </c>
      <c r="P283" s="1" t="s">
        <v>12</v>
      </c>
    </row>
    <row r="284" spans="1:16" x14ac:dyDescent="0.25">
      <c r="A284" s="1" t="s">
        <v>160</v>
      </c>
      <c r="B284" s="1" t="s">
        <v>3083</v>
      </c>
      <c r="C284" s="1" t="s">
        <v>3084</v>
      </c>
      <c r="D284" s="1" t="s">
        <v>3085</v>
      </c>
      <c r="E284" s="1" t="s">
        <v>127</v>
      </c>
      <c r="F284" s="1" t="s">
        <v>16</v>
      </c>
      <c r="G284" s="1" t="s">
        <v>21</v>
      </c>
      <c r="H284" s="2">
        <v>0.75</v>
      </c>
      <c r="I284" s="8">
        <v>4</v>
      </c>
      <c r="J284" s="1"/>
      <c r="K284" s="1"/>
      <c r="L284" s="1" t="s">
        <v>4397</v>
      </c>
      <c r="M284" s="2">
        <v>54.335999999999999</v>
      </c>
      <c r="N284" s="2">
        <f t="shared" si="11"/>
        <v>54.335999999999999</v>
      </c>
      <c r="O284" s="2">
        <f t="shared" si="12"/>
        <v>4.5279999999999996</v>
      </c>
      <c r="P284" s="1" t="s">
        <v>75</v>
      </c>
    </row>
    <row r="285" spans="1:16" x14ac:dyDescent="0.25">
      <c r="A285" s="1" t="s">
        <v>160</v>
      </c>
      <c r="B285" s="1" t="s">
        <v>3086</v>
      </c>
      <c r="C285" s="1" t="s">
        <v>3087</v>
      </c>
      <c r="D285" s="1" t="s">
        <v>3088</v>
      </c>
      <c r="E285" s="1" t="s">
        <v>127</v>
      </c>
      <c r="F285" s="1" t="s">
        <v>16</v>
      </c>
      <c r="G285" s="1" t="s">
        <v>21</v>
      </c>
      <c r="H285" s="2">
        <v>0.75</v>
      </c>
      <c r="I285" s="8">
        <v>7</v>
      </c>
      <c r="J285" s="1"/>
      <c r="K285" s="1"/>
      <c r="L285" s="1" t="s">
        <v>4679</v>
      </c>
      <c r="M285" s="2">
        <v>79.415999999999997</v>
      </c>
      <c r="N285" s="2">
        <f t="shared" si="11"/>
        <v>79.415999999999997</v>
      </c>
      <c r="O285" s="2">
        <f t="shared" si="12"/>
        <v>6.6179999999999994</v>
      </c>
      <c r="P285" s="1" t="s">
        <v>124</v>
      </c>
    </row>
    <row r="286" spans="1:16" x14ac:dyDescent="0.25">
      <c r="A286" s="1" t="s">
        <v>160</v>
      </c>
      <c r="B286" s="1" t="s">
        <v>3089</v>
      </c>
      <c r="C286" s="1" t="s">
        <v>3090</v>
      </c>
      <c r="D286" s="1" t="s">
        <v>3091</v>
      </c>
      <c r="E286" s="1" t="s">
        <v>127</v>
      </c>
      <c r="F286" s="1" t="s">
        <v>16</v>
      </c>
      <c r="G286" s="1" t="s">
        <v>21</v>
      </c>
      <c r="H286" s="2">
        <v>0.75</v>
      </c>
      <c r="I286" s="8">
        <v>6</v>
      </c>
      <c r="J286" s="1"/>
      <c r="K286" s="1"/>
      <c r="L286" s="1" t="s">
        <v>4398</v>
      </c>
      <c r="M286" s="2">
        <v>0</v>
      </c>
      <c r="N286" s="19">
        <f t="shared" si="11"/>
        <v>0</v>
      </c>
      <c r="O286" s="19">
        <f t="shared" si="12"/>
        <v>0</v>
      </c>
      <c r="P286" s="1" t="s">
        <v>80</v>
      </c>
    </row>
    <row r="287" spans="1:16" x14ac:dyDescent="0.25">
      <c r="A287" s="1" t="s">
        <v>160</v>
      </c>
      <c r="B287" s="1" t="s">
        <v>3101</v>
      </c>
      <c r="C287" s="1" t="s">
        <v>3102</v>
      </c>
      <c r="D287" s="1" t="s">
        <v>3103</v>
      </c>
      <c r="E287" s="1" t="s">
        <v>127</v>
      </c>
      <c r="F287" s="1" t="s">
        <v>16</v>
      </c>
      <c r="G287" s="1" t="s">
        <v>21</v>
      </c>
      <c r="H287" s="2">
        <v>0.75</v>
      </c>
      <c r="I287" s="8">
        <v>5</v>
      </c>
      <c r="J287" s="1"/>
      <c r="K287" s="1"/>
      <c r="L287" s="1" t="s">
        <v>4682</v>
      </c>
      <c r="M287" s="2"/>
      <c r="N287" s="19">
        <f t="shared" si="11"/>
        <v>0</v>
      </c>
      <c r="O287" s="19">
        <f t="shared" si="12"/>
        <v>0</v>
      </c>
      <c r="P287" s="1" t="s">
        <v>78</v>
      </c>
    </row>
    <row r="288" spans="1:16" x14ac:dyDescent="0.25">
      <c r="A288" s="1" t="s">
        <v>160</v>
      </c>
      <c r="B288" s="1" t="s">
        <v>3107</v>
      </c>
      <c r="C288" s="1" t="s">
        <v>3108</v>
      </c>
      <c r="D288" s="1" t="s">
        <v>3109</v>
      </c>
      <c r="E288" s="1" t="s">
        <v>127</v>
      </c>
      <c r="F288" s="1" t="s">
        <v>16</v>
      </c>
      <c r="G288" s="1" t="s">
        <v>21</v>
      </c>
      <c r="H288" s="2">
        <v>0.75</v>
      </c>
      <c r="I288" s="8">
        <v>3</v>
      </c>
      <c r="J288" s="1"/>
      <c r="K288" s="1"/>
      <c r="L288" s="1" t="s">
        <v>4684</v>
      </c>
      <c r="M288" s="2">
        <v>30.78</v>
      </c>
      <c r="N288" s="2">
        <f t="shared" si="11"/>
        <v>30.78</v>
      </c>
      <c r="O288" s="2">
        <f t="shared" si="12"/>
        <v>2.5649999999999999</v>
      </c>
      <c r="P288" s="1" t="s">
        <v>64</v>
      </c>
    </row>
    <row r="289" spans="1:16" x14ac:dyDescent="0.25">
      <c r="A289" s="1" t="s">
        <v>160</v>
      </c>
      <c r="B289" s="1" t="s">
        <v>3110</v>
      </c>
      <c r="C289" s="1" t="s">
        <v>3111</v>
      </c>
      <c r="D289" s="1" t="s">
        <v>3112</v>
      </c>
      <c r="E289" s="1" t="s">
        <v>15</v>
      </c>
      <c r="F289" s="1" t="s">
        <v>16</v>
      </c>
      <c r="G289" s="1" t="s">
        <v>21</v>
      </c>
      <c r="H289" s="2">
        <v>0.75</v>
      </c>
      <c r="I289" s="8">
        <v>4</v>
      </c>
      <c r="J289" s="1"/>
      <c r="K289" s="1"/>
      <c r="L289" s="1" t="s">
        <v>4685</v>
      </c>
      <c r="M289" s="2">
        <v>58.896000000000001</v>
      </c>
      <c r="N289" s="2">
        <f t="shared" si="11"/>
        <v>58.896000000000001</v>
      </c>
      <c r="O289" s="2">
        <f t="shared" si="12"/>
        <v>4.9080000000000004</v>
      </c>
      <c r="P289" s="1" t="s">
        <v>75</v>
      </c>
    </row>
    <row r="290" spans="1:16" x14ac:dyDescent="0.25">
      <c r="A290" s="1" t="s">
        <v>160</v>
      </c>
      <c r="B290" s="1" t="s">
        <v>3122</v>
      </c>
      <c r="C290" s="1" t="s">
        <v>3123</v>
      </c>
      <c r="D290" s="1" t="s">
        <v>3124</v>
      </c>
      <c r="E290" s="1" t="s">
        <v>127</v>
      </c>
      <c r="F290" s="1" t="s">
        <v>16</v>
      </c>
      <c r="G290" s="1" t="s">
        <v>21</v>
      </c>
      <c r="H290" s="2">
        <v>0.75</v>
      </c>
      <c r="I290" s="8">
        <v>2</v>
      </c>
      <c r="J290" s="1"/>
      <c r="K290" s="1"/>
      <c r="L290" s="1" t="s">
        <v>4403</v>
      </c>
      <c r="M290" s="2">
        <v>30.396000000000001</v>
      </c>
      <c r="N290" s="2">
        <f t="shared" si="11"/>
        <v>30.396000000000001</v>
      </c>
      <c r="O290" s="2">
        <f t="shared" si="12"/>
        <v>2.5329999999999999</v>
      </c>
      <c r="P290" s="1" t="s">
        <v>22</v>
      </c>
    </row>
    <row r="291" spans="1:16" x14ac:dyDescent="0.25">
      <c r="A291" s="1" t="s">
        <v>160</v>
      </c>
      <c r="B291" s="1" t="s">
        <v>3125</v>
      </c>
      <c r="C291" s="1" t="s">
        <v>3126</v>
      </c>
      <c r="D291" s="1" t="s">
        <v>3127</v>
      </c>
      <c r="E291" s="1" t="s">
        <v>127</v>
      </c>
      <c r="F291" s="1" t="s">
        <v>16</v>
      </c>
      <c r="G291" s="1" t="s">
        <v>21</v>
      </c>
      <c r="H291" s="2">
        <v>0.75</v>
      </c>
      <c r="I291" s="8">
        <v>5</v>
      </c>
      <c r="J291" s="1"/>
      <c r="K291" s="1"/>
      <c r="L291" s="1" t="s">
        <v>4686</v>
      </c>
      <c r="M291" s="2">
        <v>180.876</v>
      </c>
      <c r="N291" s="2">
        <f t="shared" si="11"/>
        <v>180.876</v>
      </c>
      <c r="O291" s="2">
        <f t="shared" si="12"/>
        <v>15.073</v>
      </c>
      <c r="P291" s="1" t="s">
        <v>78</v>
      </c>
    </row>
    <row r="292" spans="1:16" x14ac:dyDescent="0.25">
      <c r="A292" s="1" t="s">
        <v>160</v>
      </c>
      <c r="B292" s="1" t="s">
        <v>3134</v>
      </c>
      <c r="C292" s="1" t="s">
        <v>3135</v>
      </c>
      <c r="D292" s="1" t="s">
        <v>3136</v>
      </c>
      <c r="E292" s="1" t="s">
        <v>127</v>
      </c>
      <c r="F292" s="1" t="s">
        <v>16</v>
      </c>
      <c r="G292" s="1" t="s">
        <v>21</v>
      </c>
      <c r="H292" s="2">
        <v>0.75</v>
      </c>
      <c r="I292" s="8">
        <v>4</v>
      </c>
      <c r="J292" s="1"/>
      <c r="K292" s="1"/>
      <c r="L292" s="1" t="s">
        <v>4688</v>
      </c>
      <c r="M292" s="2">
        <v>30.396000000000001</v>
      </c>
      <c r="N292" s="2">
        <f t="shared" si="11"/>
        <v>30.396000000000001</v>
      </c>
      <c r="O292" s="2">
        <f t="shared" si="12"/>
        <v>2.5329999999999999</v>
      </c>
      <c r="P292" s="1" t="s">
        <v>75</v>
      </c>
    </row>
    <row r="293" spans="1:16" x14ac:dyDescent="0.25">
      <c r="A293" s="1" t="s">
        <v>160</v>
      </c>
      <c r="B293" s="1" t="s">
        <v>3137</v>
      </c>
      <c r="C293" s="1" t="s">
        <v>3138</v>
      </c>
      <c r="D293" s="1" t="s">
        <v>3139</v>
      </c>
      <c r="E293" s="1" t="s">
        <v>127</v>
      </c>
      <c r="F293" s="1" t="s">
        <v>16</v>
      </c>
      <c r="G293" s="1" t="s">
        <v>21</v>
      </c>
      <c r="H293" s="2">
        <v>0.75</v>
      </c>
      <c r="I293" s="8">
        <v>2</v>
      </c>
      <c r="J293" s="1"/>
      <c r="K293" s="1"/>
      <c r="L293" s="1" t="s">
        <v>4404</v>
      </c>
      <c r="M293" s="2">
        <v>92.34</v>
      </c>
      <c r="N293" s="2">
        <f t="shared" si="11"/>
        <v>92.34</v>
      </c>
      <c r="O293" s="2">
        <f t="shared" si="12"/>
        <v>7.6950000000000003</v>
      </c>
      <c r="P293" s="1" t="s">
        <v>22</v>
      </c>
    </row>
    <row r="294" spans="1:16" x14ac:dyDescent="0.25">
      <c r="A294" s="1" t="s">
        <v>160</v>
      </c>
      <c r="B294" s="1" t="s">
        <v>3143</v>
      </c>
      <c r="C294" s="1" t="s">
        <v>3144</v>
      </c>
      <c r="D294" s="1" t="s">
        <v>3145</v>
      </c>
      <c r="E294" s="1" t="s">
        <v>127</v>
      </c>
      <c r="F294" s="1" t="s">
        <v>16</v>
      </c>
      <c r="G294" s="1" t="s">
        <v>21</v>
      </c>
      <c r="H294" s="2">
        <v>0.75</v>
      </c>
      <c r="I294" s="8">
        <v>10</v>
      </c>
      <c r="J294" s="1"/>
      <c r="K294" s="1"/>
      <c r="L294" s="1" t="s">
        <v>4689</v>
      </c>
      <c r="M294" s="2">
        <v>138.32400000000001</v>
      </c>
      <c r="N294" s="2">
        <f t="shared" si="11"/>
        <v>138.32400000000001</v>
      </c>
      <c r="O294" s="2">
        <f t="shared" si="12"/>
        <v>11.527000000000001</v>
      </c>
      <c r="P294" s="1" t="s">
        <v>148</v>
      </c>
    </row>
    <row r="295" spans="1:16" x14ac:dyDescent="0.25">
      <c r="A295" s="1" t="s">
        <v>160</v>
      </c>
      <c r="B295" s="1" t="s">
        <v>3146</v>
      </c>
      <c r="C295" s="1" t="s">
        <v>3147</v>
      </c>
      <c r="D295" s="1" t="s">
        <v>3148</v>
      </c>
      <c r="E295" s="1" t="s">
        <v>127</v>
      </c>
      <c r="F295" s="1" t="s">
        <v>16</v>
      </c>
      <c r="G295" s="1" t="s">
        <v>21</v>
      </c>
      <c r="H295" s="2">
        <v>0.75</v>
      </c>
      <c r="I295" s="8">
        <v>12</v>
      </c>
      <c r="J295" s="1"/>
      <c r="K295" s="1"/>
      <c r="L295" s="1" t="s">
        <v>4689</v>
      </c>
      <c r="M295" s="2">
        <v>0</v>
      </c>
      <c r="N295" s="19">
        <f t="shared" si="11"/>
        <v>0</v>
      </c>
      <c r="O295" s="19">
        <f t="shared" si="12"/>
        <v>0</v>
      </c>
      <c r="P295" s="1" t="s">
        <v>149</v>
      </c>
    </row>
    <row r="296" spans="1:16" x14ac:dyDescent="0.25">
      <c r="A296" s="1" t="s">
        <v>160</v>
      </c>
      <c r="B296" s="1" t="s">
        <v>3230</v>
      </c>
      <c r="C296" s="1" t="s">
        <v>3231</v>
      </c>
      <c r="D296" s="1" t="s">
        <v>3232</v>
      </c>
      <c r="E296" s="1" t="s">
        <v>20</v>
      </c>
      <c r="F296" s="1" t="s">
        <v>16</v>
      </c>
      <c r="G296" s="1" t="s">
        <v>21</v>
      </c>
      <c r="H296" s="2">
        <v>0.75</v>
      </c>
      <c r="I296" s="8">
        <v>2</v>
      </c>
      <c r="J296" s="1"/>
      <c r="K296" s="1"/>
      <c r="L296" s="1" t="s">
        <v>4693</v>
      </c>
      <c r="M296" s="2">
        <v>110.4</v>
      </c>
      <c r="N296" s="2">
        <f t="shared" si="11"/>
        <v>110.4</v>
      </c>
      <c r="O296" s="2">
        <f t="shared" si="12"/>
        <v>9.2000000000000011</v>
      </c>
      <c r="P296" s="1" t="s">
        <v>22</v>
      </c>
    </row>
    <row r="297" spans="1:16" x14ac:dyDescent="0.25">
      <c r="A297" s="1" t="s">
        <v>160</v>
      </c>
      <c r="B297" s="1" t="s">
        <v>3248</v>
      </c>
      <c r="C297" s="1" t="s">
        <v>3249</v>
      </c>
      <c r="D297" s="1" t="s">
        <v>3250</v>
      </c>
      <c r="E297" s="1" t="s">
        <v>15</v>
      </c>
      <c r="F297" s="1" t="s">
        <v>16</v>
      </c>
      <c r="G297" s="1" t="s">
        <v>26</v>
      </c>
      <c r="H297" s="2">
        <v>0</v>
      </c>
      <c r="I297" s="8">
        <v>1</v>
      </c>
      <c r="J297" s="1"/>
      <c r="K297" s="1"/>
      <c r="L297" s="1" t="s">
        <v>4180</v>
      </c>
      <c r="M297" s="2">
        <v>218.7</v>
      </c>
      <c r="N297" s="2">
        <f t="shared" si="11"/>
        <v>218.7</v>
      </c>
      <c r="O297" s="2">
        <f t="shared" si="12"/>
        <v>18.224999999999998</v>
      </c>
      <c r="P297" s="1" t="s">
        <v>70</v>
      </c>
    </row>
    <row r="298" spans="1:16" x14ac:dyDescent="0.25">
      <c r="A298" s="1" t="s">
        <v>160</v>
      </c>
      <c r="B298" s="1" t="s">
        <v>3266</v>
      </c>
      <c r="C298" s="1" t="s">
        <v>3267</v>
      </c>
      <c r="D298" s="1" t="s">
        <v>3268</v>
      </c>
      <c r="E298" s="1" t="s">
        <v>20</v>
      </c>
      <c r="F298" s="1" t="s">
        <v>16</v>
      </c>
      <c r="G298" s="1" t="s">
        <v>21</v>
      </c>
      <c r="H298" s="2">
        <v>0.75</v>
      </c>
      <c r="I298" s="8">
        <v>2</v>
      </c>
      <c r="J298" s="1"/>
      <c r="K298" s="1"/>
      <c r="L298" s="1" t="s">
        <v>4695</v>
      </c>
      <c r="M298" s="2">
        <v>70.38</v>
      </c>
      <c r="N298" s="2">
        <f t="shared" si="11"/>
        <v>70.38</v>
      </c>
      <c r="O298" s="2">
        <f t="shared" si="12"/>
        <v>5.8649999999999993</v>
      </c>
      <c r="P298" s="1" t="s">
        <v>22</v>
      </c>
    </row>
    <row r="299" spans="1:16" x14ac:dyDescent="0.25">
      <c r="A299" s="1" t="s">
        <v>160</v>
      </c>
      <c r="B299" s="1" t="s">
        <v>3314</v>
      </c>
      <c r="C299" s="1" t="s">
        <v>3315</v>
      </c>
      <c r="D299" s="1" t="s">
        <v>3316</v>
      </c>
      <c r="E299" s="1" t="s">
        <v>25</v>
      </c>
      <c r="F299" s="1" t="s">
        <v>16</v>
      </c>
      <c r="G299" s="1" t="s">
        <v>26</v>
      </c>
      <c r="H299" s="2">
        <v>0</v>
      </c>
      <c r="I299" s="8">
        <v>1</v>
      </c>
      <c r="J299" s="1" t="s">
        <v>4696</v>
      </c>
      <c r="K299" s="1">
        <v>197.39</v>
      </c>
      <c r="L299" s="1"/>
      <c r="M299" s="2"/>
      <c r="N299" s="2">
        <f t="shared" si="11"/>
        <v>197.39</v>
      </c>
      <c r="O299" s="2">
        <f t="shared" si="12"/>
        <v>16.449166666666667</v>
      </c>
      <c r="P299" s="1" t="s">
        <v>29</v>
      </c>
    </row>
    <row r="300" spans="1:16" x14ac:dyDescent="0.25">
      <c r="A300" s="1" t="s">
        <v>160</v>
      </c>
      <c r="B300" s="1" t="s">
        <v>3323</v>
      </c>
      <c r="C300" s="1" t="s">
        <v>3324</v>
      </c>
      <c r="D300" s="1" t="s">
        <v>3325</v>
      </c>
      <c r="E300" s="1" t="s">
        <v>25</v>
      </c>
      <c r="F300" s="1" t="s">
        <v>16</v>
      </c>
      <c r="G300" s="1" t="s">
        <v>26</v>
      </c>
      <c r="H300" s="2">
        <v>0</v>
      </c>
      <c r="I300" s="8">
        <v>1</v>
      </c>
      <c r="J300" s="1" t="s">
        <v>4696</v>
      </c>
      <c r="K300" s="1">
        <v>89.6</v>
      </c>
      <c r="L300" s="1"/>
      <c r="M300" s="2"/>
      <c r="N300" s="2">
        <f t="shared" si="11"/>
        <v>89.6</v>
      </c>
      <c r="O300" s="2">
        <f t="shared" si="12"/>
        <v>7.4666666666666659</v>
      </c>
      <c r="P300" s="1" t="s">
        <v>23</v>
      </c>
    </row>
    <row r="301" spans="1:16" x14ac:dyDescent="0.25">
      <c r="A301" s="1" t="s">
        <v>160</v>
      </c>
      <c r="B301" s="1" t="s">
        <v>3338</v>
      </c>
      <c r="C301" s="1" t="s">
        <v>3339</v>
      </c>
      <c r="D301" s="1" t="s">
        <v>3340</v>
      </c>
      <c r="E301" s="1" t="s">
        <v>20</v>
      </c>
      <c r="F301" s="1" t="s">
        <v>16</v>
      </c>
      <c r="G301" s="1" t="s">
        <v>21</v>
      </c>
      <c r="H301" s="2">
        <v>0.75</v>
      </c>
      <c r="I301" s="8">
        <v>4</v>
      </c>
      <c r="J301" s="1"/>
      <c r="K301" s="1"/>
      <c r="L301" s="1" t="s">
        <v>4788</v>
      </c>
      <c r="M301" s="2">
        <v>0</v>
      </c>
      <c r="N301" s="19">
        <f t="shared" si="11"/>
        <v>0</v>
      </c>
      <c r="O301" s="19">
        <f t="shared" si="12"/>
        <v>0</v>
      </c>
      <c r="P301" s="1" t="s">
        <v>172</v>
      </c>
    </row>
    <row r="302" spans="1:16" x14ac:dyDescent="0.25">
      <c r="A302" s="1" t="s">
        <v>160</v>
      </c>
      <c r="B302" s="1" t="s">
        <v>3341</v>
      </c>
      <c r="C302" s="1" t="s">
        <v>3342</v>
      </c>
      <c r="D302" s="1" t="s">
        <v>3343</v>
      </c>
      <c r="E302" s="1" t="s">
        <v>15</v>
      </c>
      <c r="F302" s="1" t="s">
        <v>16</v>
      </c>
      <c r="G302" s="1" t="s">
        <v>21</v>
      </c>
      <c r="H302" s="2">
        <v>0.75</v>
      </c>
      <c r="I302" s="8">
        <v>1</v>
      </c>
      <c r="J302" s="1"/>
      <c r="K302" s="1"/>
      <c r="L302" s="1" t="s">
        <v>4789</v>
      </c>
      <c r="M302" s="2">
        <v>43.5</v>
      </c>
      <c r="N302" s="2">
        <f t="shared" si="11"/>
        <v>43.5</v>
      </c>
      <c r="O302" s="2">
        <f t="shared" si="12"/>
        <v>3.625</v>
      </c>
      <c r="P302" s="1" t="s">
        <v>24</v>
      </c>
    </row>
    <row r="303" spans="1:16" x14ac:dyDescent="0.25">
      <c r="A303" s="1" t="s">
        <v>160</v>
      </c>
      <c r="B303" s="1" t="s">
        <v>3359</v>
      </c>
      <c r="C303" s="1" t="s">
        <v>3360</v>
      </c>
      <c r="D303" s="1" t="s">
        <v>3361</v>
      </c>
      <c r="E303" s="1" t="s">
        <v>15</v>
      </c>
      <c r="F303" s="1" t="s">
        <v>16</v>
      </c>
      <c r="G303" s="1" t="s">
        <v>21</v>
      </c>
      <c r="H303" s="2">
        <v>0.75</v>
      </c>
      <c r="I303" s="8">
        <v>3</v>
      </c>
      <c r="J303" s="1"/>
      <c r="K303" s="1"/>
      <c r="L303" s="1" t="s">
        <v>4790</v>
      </c>
      <c r="M303" s="2">
        <v>77.376000000000005</v>
      </c>
      <c r="N303" s="2">
        <f t="shared" si="11"/>
        <v>77.376000000000005</v>
      </c>
      <c r="O303" s="2">
        <f t="shared" si="12"/>
        <v>6.4480000000000004</v>
      </c>
      <c r="P303" s="1" t="s">
        <v>64</v>
      </c>
    </row>
    <row r="304" spans="1:16" x14ac:dyDescent="0.25">
      <c r="A304" s="1" t="s">
        <v>160</v>
      </c>
      <c r="B304" s="1" t="s">
        <v>3362</v>
      </c>
      <c r="C304" s="1" t="s">
        <v>3363</v>
      </c>
      <c r="D304" s="1" t="s">
        <v>3364</v>
      </c>
      <c r="E304" s="1" t="s">
        <v>15</v>
      </c>
      <c r="F304" s="1" t="s">
        <v>16</v>
      </c>
      <c r="G304" s="1" t="s">
        <v>21</v>
      </c>
      <c r="H304" s="2">
        <v>0.75</v>
      </c>
      <c r="I304" s="8">
        <v>1</v>
      </c>
      <c r="J304" s="1"/>
      <c r="K304" s="1"/>
      <c r="L304" s="1" t="s">
        <v>4336</v>
      </c>
      <c r="M304" s="14"/>
      <c r="N304" s="19">
        <f t="shared" si="11"/>
        <v>0</v>
      </c>
      <c r="O304" s="19">
        <f t="shared" si="12"/>
        <v>0</v>
      </c>
      <c r="P304" s="1" t="s">
        <v>24</v>
      </c>
    </row>
    <row r="305" spans="1:16" x14ac:dyDescent="0.25">
      <c r="A305" s="1" t="s">
        <v>160</v>
      </c>
      <c r="B305" s="1" t="s">
        <v>3410</v>
      </c>
      <c r="C305" s="1" t="s">
        <v>3411</v>
      </c>
      <c r="D305" s="1" t="s">
        <v>3412</v>
      </c>
      <c r="E305" s="1" t="s">
        <v>15</v>
      </c>
      <c r="F305" s="1" t="s">
        <v>16</v>
      </c>
      <c r="G305" s="1" t="s">
        <v>21</v>
      </c>
      <c r="H305" s="2">
        <v>0.75</v>
      </c>
      <c r="I305" s="8">
        <v>2</v>
      </c>
      <c r="J305" s="1"/>
      <c r="K305" s="1"/>
      <c r="L305" s="1" t="s">
        <v>4323</v>
      </c>
      <c r="M305" s="2">
        <v>17.760000000000002</v>
      </c>
      <c r="N305" s="2">
        <f t="shared" si="11"/>
        <v>17.760000000000002</v>
      </c>
      <c r="O305" s="2">
        <f t="shared" si="12"/>
        <v>1.4800000000000002</v>
      </c>
      <c r="P305" s="1" t="s">
        <v>22</v>
      </c>
    </row>
    <row r="306" spans="1:16" x14ac:dyDescent="0.25">
      <c r="A306" s="1" t="s">
        <v>160</v>
      </c>
      <c r="B306" s="1" t="s">
        <v>3413</v>
      </c>
      <c r="C306" s="1" t="s">
        <v>3414</v>
      </c>
      <c r="D306" s="1" t="s">
        <v>3415</v>
      </c>
      <c r="E306" s="1" t="s">
        <v>25</v>
      </c>
      <c r="F306" s="1" t="s">
        <v>16</v>
      </c>
      <c r="G306" s="1" t="s">
        <v>26</v>
      </c>
      <c r="H306" s="2">
        <v>0</v>
      </c>
      <c r="I306" s="8">
        <v>1</v>
      </c>
      <c r="J306" s="1" t="s">
        <v>4484</v>
      </c>
      <c r="K306" s="1">
        <v>871.68</v>
      </c>
      <c r="L306" s="1"/>
      <c r="M306" s="2"/>
      <c r="N306" s="2">
        <f t="shared" si="11"/>
        <v>871.68</v>
      </c>
      <c r="O306" s="2">
        <f t="shared" si="12"/>
        <v>72.64</v>
      </c>
      <c r="P306" s="1" t="s">
        <v>29</v>
      </c>
    </row>
    <row r="307" spans="1:16" x14ac:dyDescent="0.25">
      <c r="A307" s="1" t="s">
        <v>160</v>
      </c>
      <c r="B307" s="1" t="s">
        <v>3419</v>
      </c>
      <c r="C307" s="1" t="s">
        <v>3420</v>
      </c>
      <c r="D307" s="1" t="s">
        <v>3421</v>
      </c>
      <c r="E307" s="1" t="s">
        <v>15</v>
      </c>
      <c r="F307" s="1" t="s">
        <v>16</v>
      </c>
      <c r="G307" s="1" t="s">
        <v>21</v>
      </c>
      <c r="H307" s="2">
        <v>0.75</v>
      </c>
      <c r="I307" s="8">
        <v>6</v>
      </c>
      <c r="J307" s="1"/>
      <c r="K307" s="1"/>
      <c r="L307" s="1" t="s">
        <v>4699</v>
      </c>
      <c r="M307" s="2">
        <v>0</v>
      </c>
      <c r="N307" s="19">
        <f t="shared" si="11"/>
        <v>0</v>
      </c>
      <c r="O307" s="19">
        <f t="shared" si="12"/>
        <v>0</v>
      </c>
      <c r="P307" s="1" t="s">
        <v>80</v>
      </c>
    </row>
    <row r="308" spans="1:16" x14ac:dyDescent="0.25">
      <c r="A308" s="1" t="s">
        <v>160</v>
      </c>
      <c r="B308" s="1" t="s">
        <v>3428</v>
      </c>
      <c r="C308" s="1" t="s">
        <v>3429</v>
      </c>
      <c r="D308" s="1" t="s">
        <v>3430</v>
      </c>
      <c r="E308" s="1" t="s">
        <v>20</v>
      </c>
      <c r="F308" s="1" t="s">
        <v>16</v>
      </c>
      <c r="G308" s="1" t="s">
        <v>21</v>
      </c>
      <c r="H308" s="2">
        <v>0.75</v>
      </c>
      <c r="I308" s="8">
        <v>2</v>
      </c>
      <c r="J308" s="1"/>
      <c r="K308" s="1"/>
      <c r="L308" s="1" t="s">
        <v>4702</v>
      </c>
      <c r="M308" s="2">
        <v>55.2</v>
      </c>
      <c r="N308" s="2">
        <f t="shared" si="11"/>
        <v>55.2</v>
      </c>
      <c r="O308" s="2">
        <f t="shared" si="12"/>
        <v>4.6000000000000005</v>
      </c>
      <c r="P308" s="1" t="s">
        <v>91</v>
      </c>
    </row>
    <row r="309" spans="1:16" x14ac:dyDescent="0.25">
      <c r="A309" s="39" t="s">
        <v>160</v>
      </c>
      <c r="B309" s="39" t="s">
        <v>3437</v>
      </c>
      <c r="C309" s="39" t="s">
        <v>3438</v>
      </c>
      <c r="D309" s="39" t="s">
        <v>3439</v>
      </c>
      <c r="E309" s="39" t="s">
        <v>15</v>
      </c>
      <c r="F309" s="1" t="s">
        <v>16</v>
      </c>
      <c r="G309" s="1" t="s">
        <v>21</v>
      </c>
      <c r="H309" s="2">
        <v>0.75</v>
      </c>
      <c r="I309" s="8">
        <v>2</v>
      </c>
      <c r="J309" s="39"/>
      <c r="K309" s="1"/>
      <c r="L309" s="39" t="s">
        <v>4705</v>
      </c>
      <c r="M309" s="2">
        <v>11.603999999999999</v>
      </c>
      <c r="N309" s="2">
        <f t="shared" si="11"/>
        <v>11.603999999999999</v>
      </c>
      <c r="O309" s="2">
        <f t="shared" si="12"/>
        <v>0.96699999999999997</v>
      </c>
      <c r="P309" s="1" t="s">
        <v>22</v>
      </c>
    </row>
    <row r="310" spans="1:16" x14ac:dyDescent="0.25">
      <c r="A310" s="40"/>
      <c r="B310" s="40"/>
      <c r="C310" s="40"/>
      <c r="D310" s="40"/>
      <c r="E310" s="40"/>
      <c r="F310" s="1" t="s">
        <v>16</v>
      </c>
      <c r="G310" s="1" t="s">
        <v>26</v>
      </c>
      <c r="H310" s="2">
        <v>0</v>
      </c>
      <c r="I310" s="8">
        <v>0</v>
      </c>
      <c r="J310" s="40"/>
      <c r="K310" s="1"/>
      <c r="L310" s="40"/>
      <c r="M310" s="2"/>
      <c r="N310" s="19">
        <f t="shared" si="11"/>
        <v>0</v>
      </c>
      <c r="O310" s="19">
        <f t="shared" si="12"/>
        <v>0</v>
      </c>
      <c r="P310" s="1" t="s">
        <v>10</v>
      </c>
    </row>
    <row r="311" spans="1:16" x14ac:dyDescent="0.25">
      <c r="A311" s="1" t="s">
        <v>160</v>
      </c>
      <c r="B311" s="1" t="s">
        <v>3446</v>
      </c>
      <c r="C311" s="1" t="s">
        <v>3447</v>
      </c>
      <c r="D311" s="1" t="s">
        <v>3448</v>
      </c>
      <c r="E311" s="1" t="s">
        <v>127</v>
      </c>
      <c r="F311" s="1" t="s">
        <v>16</v>
      </c>
      <c r="G311" s="1" t="s">
        <v>21</v>
      </c>
      <c r="H311" s="2">
        <v>0.75</v>
      </c>
      <c r="I311" s="8">
        <v>6</v>
      </c>
      <c r="J311" s="1"/>
      <c r="K311" s="1"/>
      <c r="L311" s="1" t="s">
        <v>4673</v>
      </c>
      <c r="M311" s="2">
        <v>74.855999999999995</v>
      </c>
      <c r="N311" s="2">
        <f t="shared" si="11"/>
        <v>74.855999999999995</v>
      </c>
      <c r="O311" s="2">
        <f t="shared" si="12"/>
        <v>6.2379999999999995</v>
      </c>
      <c r="P311" s="1" t="s">
        <v>80</v>
      </c>
    </row>
    <row r="312" spans="1:16" x14ac:dyDescent="0.25">
      <c r="A312" s="1" t="s">
        <v>160</v>
      </c>
      <c r="B312" s="1" t="s">
        <v>3456</v>
      </c>
      <c r="C312" s="1" t="s">
        <v>3457</v>
      </c>
      <c r="D312" s="1" t="s">
        <v>3458</v>
      </c>
      <c r="E312" s="1" t="s">
        <v>127</v>
      </c>
      <c r="F312" s="1" t="s">
        <v>16</v>
      </c>
      <c r="G312" s="1" t="s">
        <v>21</v>
      </c>
      <c r="H312" s="2">
        <v>0.75</v>
      </c>
      <c r="I312" s="8">
        <v>4</v>
      </c>
      <c r="J312" s="1"/>
      <c r="K312" s="1"/>
      <c r="L312" s="1" t="s">
        <v>4707</v>
      </c>
      <c r="M312" s="2">
        <v>0</v>
      </c>
      <c r="N312" s="19">
        <f t="shared" si="11"/>
        <v>0</v>
      </c>
      <c r="O312" s="19">
        <f t="shared" si="12"/>
        <v>0</v>
      </c>
      <c r="P312" s="1" t="s">
        <v>75</v>
      </c>
    </row>
    <row r="313" spans="1:16" x14ac:dyDescent="0.25">
      <c r="A313" s="1" t="s">
        <v>160</v>
      </c>
      <c r="B313" s="1" t="s">
        <v>3459</v>
      </c>
      <c r="C313" s="1" t="s">
        <v>3460</v>
      </c>
      <c r="D313" s="1" t="s">
        <v>3461</v>
      </c>
      <c r="E313" s="1" t="s">
        <v>127</v>
      </c>
      <c r="F313" s="1" t="s">
        <v>16</v>
      </c>
      <c r="G313" s="1" t="s">
        <v>21</v>
      </c>
      <c r="H313" s="2">
        <v>0.75</v>
      </c>
      <c r="I313" s="8">
        <v>0</v>
      </c>
      <c r="J313" s="1"/>
      <c r="K313" s="1"/>
      <c r="L313" s="1" t="s">
        <v>4409</v>
      </c>
      <c r="M313" s="2">
        <v>0</v>
      </c>
      <c r="N313" s="19">
        <f t="shared" si="11"/>
        <v>0</v>
      </c>
      <c r="O313" s="19">
        <f t="shared" si="12"/>
        <v>0</v>
      </c>
      <c r="P313" s="1" t="s">
        <v>10</v>
      </c>
    </row>
    <row r="314" spans="1:16" x14ac:dyDescent="0.25">
      <c r="A314" s="1" t="s">
        <v>160</v>
      </c>
      <c r="B314" s="1" t="s">
        <v>3465</v>
      </c>
      <c r="C314" s="1" t="s">
        <v>3466</v>
      </c>
      <c r="D314" s="1" t="s">
        <v>3467</v>
      </c>
      <c r="E314" s="1" t="s">
        <v>127</v>
      </c>
      <c r="F314" s="1" t="s">
        <v>16</v>
      </c>
      <c r="G314" s="1" t="s">
        <v>21</v>
      </c>
      <c r="H314" s="2">
        <v>0.75</v>
      </c>
      <c r="I314" s="8">
        <v>3</v>
      </c>
      <c r="J314" s="1"/>
      <c r="K314" s="1"/>
      <c r="L314" s="1" t="s">
        <v>4410</v>
      </c>
      <c r="M314" s="2">
        <v>22.416</v>
      </c>
      <c r="N314" s="2">
        <f t="shared" si="11"/>
        <v>22.416</v>
      </c>
      <c r="O314" s="2">
        <f t="shared" si="12"/>
        <v>1.8680000000000001</v>
      </c>
      <c r="P314" s="1" t="s">
        <v>77</v>
      </c>
    </row>
    <row r="315" spans="1:16" x14ac:dyDescent="0.25">
      <c r="A315" s="1" t="s">
        <v>160</v>
      </c>
      <c r="B315" s="1" t="s">
        <v>3474</v>
      </c>
      <c r="C315" s="1" t="s">
        <v>3475</v>
      </c>
      <c r="D315" s="1" t="s">
        <v>3476</v>
      </c>
      <c r="E315" s="1" t="s">
        <v>15</v>
      </c>
      <c r="F315" s="1" t="s">
        <v>16</v>
      </c>
      <c r="G315" s="1" t="s">
        <v>21</v>
      </c>
      <c r="H315" s="2">
        <v>0.75</v>
      </c>
      <c r="I315" s="8">
        <v>2</v>
      </c>
      <c r="J315" s="1"/>
      <c r="K315" s="1"/>
      <c r="L315" s="1" t="s">
        <v>4709</v>
      </c>
      <c r="M315" s="2">
        <v>0</v>
      </c>
      <c r="N315" s="19">
        <f t="shared" si="11"/>
        <v>0</v>
      </c>
      <c r="O315" s="19">
        <f t="shared" si="12"/>
        <v>0</v>
      </c>
      <c r="P315" s="1" t="s">
        <v>155</v>
      </c>
    </row>
    <row r="316" spans="1:16" x14ac:dyDescent="0.25">
      <c r="A316" s="1" t="s">
        <v>160</v>
      </c>
      <c r="B316" s="1" t="s">
        <v>3507</v>
      </c>
      <c r="C316" s="1" t="s">
        <v>3508</v>
      </c>
      <c r="D316" s="1" t="s">
        <v>3509</v>
      </c>
      <c r="E316" s="1" t="s">
        <v>15</v>
      </c>
      <c r="F316" s="1" t="s">
        <v>16</v>
      </c>
      <c r="G316" s="1" t="s">
        <v>21</v>
      </c>
      <c r="H316" s="2">
        <v>0.75</v>
      </c>
      <c r="I316" s="8">
        <v>7</v>
      </c>
      <c r="J316" s="1"/>
      <c r="K316" s="1"/>
      <c r="L316" s="1" t="s">
        <v>123</v>
      </c>
      <c r="M316" s="14"/>
      <c r="N316" s="19">
        <f t="shared" si="11"/>
        <v>0</v>
      </c>
      <c r="O316" s="19">
        <f t="shared" si="12"/>
        <v>0</v>
      </c>
      <c r="P316" s="1" t="s">
        <v>124</v>
      </c>
    </row>
    <row r="317" spans="1:16" x14ac:dyDescent="0.25">
      <c r="A317" s="1" t="s">
        <v>160</v>
      </c>
      <c r="B317" s="1" t="s">
        <v>3537</v>
      </c>
      <c r="C317" s="1" t="s">
        <v>3538</v>
      </c>
      <c r="D317" s="1" t="s">
        <v>3539</v>
      </c>
      <c r="E317" s="1" t="s">
        <v>15</v>
      </c>
      <c r="F317" s="1" t="s">
        <v>16</v>
      </c>
      <c r="G317" s="1" t="s">
        <v>21</v>
      </c>
      <c r="H317" s="2">
        <v>0.75</v>
      </c>
      <c r="I317" s="8">
        <v>2</v>
      </c>
      <c r="J317" s="1"/>
      <c r="K317" s="1"/>
      <c r="L317" s="1" t="s">
        <v>4713</v>
      </c>
      <c r="M317" s="2">
        <v>24</v>
      </c>
      <c r="N317" s="2">
        <f t="shared" si="11"/>
        <v>24</v>
      </c>
      <c r="O317" s="2">
        <f t="shared" si="12"/>
        <v>2</v>
      </c>
      <c r="P317" s="1" t="s">
        <v>101</v>
      </c>
    </row>
    <row r="318" spans="1:16" x14ac:dyDescent="0.25">
      <c r="A318" s="1" t="s">
        <v>160</v>
      </c>
      <c r="B318" s="1" t="s">
        <v>3546</v>
      </c>
      <c r="C318" s="1" t="s">
        <v>3547</v>
      </c>
      <c r="D318" s="1" t="s">
        <v>3548</v>
      </c>
      <c r="E318" s="1" t="s">
        <v>15</v>
      </c>
      <c r="F318" s="1" t="s">
        <v>16</v>
      </c>
      <c r="G318" s="1" t="s">
        <v>21</v>
      </c>
      <c r="H318" s="2">
        <v>0.75</v>
      </c>
      <c r="I318" s="8">
        <v>0</v>
      </c>
      <c r="J318" s="1"/>
      <c r="K318" s="1"/>
      <c r="L318" s="1" t="s">
        <v>4715</v>
      </c>
      <c r="M318" s="2">
        <v>0</v>
      </c>
      <c r="N318" s="19">
        <f t="shared" si="11"/>
        <v>0</v>
      </c>
      <c r="O318" s="19">
        <f t="shared" si="12"/>
        <v>0</v>
      </c>
      <c r="P318" s="1" t="s">
        <v>10</v>
      </c>
    </row>
    <row r="319" spans="1:16" x14ac:dyDescent="0.25">
      <c r="A319" s="1" t="s">
        <v>160</v>
      </c>
      <c r="B319" s="1" t="s">
        <v>3606</v>
      </c>
      <c r="C319" s="1" t="s">
        <v>3607</v>
      </c>
      <c r="D319" s="1" t="s">
        <v>3608</v>
      </c>
      <c r="E319" s="1" t="s">
        <v>20</v>
      </c>
      <c r="F319" s="1" t="s">
        <v>16</v>
      </c>
      <c r="G319" s="1" t="s">
        <v>21</v>
      </c>
      <c r="H319" s="2">
        <v>0.75</v>
      </c>
      <c r="I319" s="8">
        <v>1</v>
      </c>
      <c r="J319" s="1"/>
      <c r="K319" s="1"/>
      <c r="L319" s="1" t="s">
        <v>4724</v>
      </c>
      <c r="M319" s="2">
        <v>0</v>
      </c>
      <c r="N319" s="19">
        <f t="shared" si="11"/>
        <v>0</v>
      </c>
      <c r="O319" s="19">
        <f t="shared" si="12"/>
        <v>0</v>
      </c>
      <c r="P319" s="1" t="s">
        <v>12</v>
      </c>
    </row>
    <row r="320" spans="1:16" x14ac:dyDescent="0.25">
      <c r="A320" s="1" t="s">
        <v>160</v>
      </c>
      <c r="B320" s="1" t="s">
        <v>3651</v>
      </c>
      <c r="C320" s="1" t="s">
        <v>3652</v>
      </c>
      <c r="D320" s="1" t="s">
        <v>3653</v>
      </c>
      <c r="E320" s="1" t="s">
        <v>15</v>
      </c>
      <c r="F320" s="1" t="s">
        <v>16</v>
      </c>
      <c r="G320" s="1" t="s">
        <v>21</v>
      </c>
      <c r="H320" s="2">
        <v>0.75</v>
      </c>
      <c r="I320" s="8">
        <v>1</v>
      </c>
      <c r="J320" s="1"/>
      <c r="K320" s="1"/>
      <c r="L320" s="1" t="s">
        <v>4725</v>
      </c>
      <c r="M320" s="2">
        <v>6</v>
      </c>
      <c r="N320" s="2">
        <f t="shared" si="11"/>
        <v>6</v>
      </c>
      <c r="O320" s="2">
        <f t="shared" si="12"/>
        <v>0.5</v>
      </c>
      <c r="P320" s="1" t="s">
        <v>12</v>
      </c>
    </row>
    <row r="321" spans="1:16" x14ac:dyDescent="0.25">
      <c r="A321" s="1" t="s">
        <v>160</v>
      </c>
      <c r="B321" s="1" t="s">
        <v>3660</v>
      </c>
      <c r="C321" s="1" t="s">
        <v>3661</v>
      </c>
      <c r="D321" s="1" t="s">
        <v>3662</v>
      </c>
      <c r="E321" s="1" t="s">
        <v>28</v>
      </c>
      <c r="F321" s="1" t="s">
        <v>16</v>
      </c>
      <c r="G321" s="1" t="s">
        <v>21</v>
      </c>
      <c r="H321" s="2">
        <v>0.75</v>
      </c>
      <c r="I321" s="8">
        <v>2</v>
      </c>
      <c r="J321" s="1" t="s">
        <v>4772</v>
      </c>
      <c r="K321" s="1">
        <v>141.44</v>
      </c>
      <c r="L321" s="1"/>
      <c r="M321" s="2"/>
      <c r="N321" s="2">
        <f t="shared" si="11"/>
        <v>141.44</v>
      </c>
      <c r="O321" s="2">
        <f t="shared" si="12"/>
        <v>11.786666666666667</v>
      </c>
      <c r="P321" s="1" t="s">
        <v>88</v>
      </c>
    </row>
    <row r="322" spans="1:16" x14ac:dyDescent="0.25">
      <c r="A322" s="1" t="s">
        <v>160</v>
      </c>
      <c r="B322" s="1" t="s">
        <v>3663</v>
      </c>
      <c r="C322" s="1" t="s">
        <v>3664</v>
      </c>
      <c r="D322" s="1" t="s">
        <v>3665</v>
      </c>
      <c r="E322" s="1" t="s">
        <v>28</v>
      </c>
      <c r="F322" s="1" t="s">
        <v>16</v>
      </c>
      <c r="G322" s="1" t="s">
        <v>21</v>
      </c>
      <c r="H322" s="2">
        <v>0.75</v>
      </c>
      <c r="I322" s="8">
        <v>2</v>
      </c>
      <c r="J322" s="1" t="s">
        <v>4772</v>
      </c>
      <c r="K322" s="1">
        <v>226.13</v>
      </c>
      <c r="L322" s="1"/>
      <c r="M322" s="2"/>
      <c r="N322" s="2">
        <f t="shared" ref="N322:N385" si="13">K322+M322</f>
        <v>226.13</v>
      </c>
      <c r="O322" s="2">
        <f t="shared" si="12"/>
        <v>18.844166666666666</v>
      </c>
      <c r="P322" s="1" t="s">
        <v>88</v>
      </c>
    </row>
    <row r="323" spans="1:16" x14ac:dyDescent="0.25">
      <c r="A323" s="1" t="s">
        <v>160</v>
      </c>
      <c r="B323" s="1" t="s">
        <v>3666</v>
      </c>
      <c r="C323" s="1" t="s">
        <v>3667</v>
      </c>
      <c r="D323" s="1" t="s">
        <v>3668</v>
      </c>
      <c r="E323" s="1" t="s">
        <v>28</v>
      </c>
      <c r="F323" s="1" t="s">
        <v>16</v>
      </c>
      <c r="G323" s="1" t="s">
        <v>21</v>
      </c>
      <c r="H323" s="2">
        <v>0.75</v>
      </c>
      <c r="I323" s="8">
        <v>6</v>
      </c>
      <c r="J323" s="1" t="s">
        <v>4772</v>
      </c>
      <c r="K323" s="1">
        <v>226.13</v>
      </c>
      <c r="L323" s="1"/>
      <c r="M323" s="2"/>
      <c r="N323" s="2">
        <f t="shared" si="13"/>
        <v>226.13</v>
      </c>
      <c r="O323" s="2">
        <f t="shared" ref="O323:O386" si="14">N323/12</f>
        <v>18.844166666666666</v>
      </c>
      <c r="P323" s="1" t="s">
        <v>126</v>
      </c>
    </row>
    <row r="324" spans="1:16" x14ac:dyDescent="0.25">
      <c r="A324" s="1" t="s">
        <v>160</v>
      </c>
      <c r="B324" s="1" t="s">
        <v>3669</v>
      </c>
      <c r="C324" s="1" t="s">
        <v>3670</v>
      </c>
      <c r="D324" s="1" t="s">
        <v>3671</v>
      </c>
      <c r="E324" s="1" t="s">
        <v>28</v>
      </c>
      <c r="F324" s="1" t="s">
        <v>16</v>
      </c>
      <c r="G324" s="1" t="s">
        <v>21</v>
      </c>
      <c r="H324" s="2">
        <v>0.75</v>
      </c>
      <c r="I324" s="8">
        <v>2</v>
      </c>
      <c r="J324" s="1" t="s">
        <v>4726</v>
      </c>
      <c r="K324" s="1">
        <v>192.82</v>
      </c>
      <c r="L324" s="1"/>
      <c r="M324" s="2"/>
      <c r="N324" s="2">
        <f t="shared" si="13"/>
        <v>192.82</v>
      </c>
      <c r="O324" s="2">
        <f t="shared" si="14"/>
        <v>16.068333333333332</v>
      </c>
      <c r="P324" s="1" t="s">
        <v>22</v>
      </c>
    </row>
    <row r="325" spans="1:16" x14ac:dyDescent="0.25">
      <c r="A325" s="1" t="s">
        <v>160</v>
      </c>
      <c r="B325" s="1" t="s">
        <v>3672</v>
      </c>
      <c r="C325" s="1" t="s">
        <v>3673</v>
      </c>
      <c r="D325" s="1" t="s">
        <v>3674</v>
      </c>
      <c r="E325" s="1" t="s">
        <v>28</v>
      </c>
      <c r="F325" s="1" t="s">
        <v>16</v>
      </c>
      <c r="G325" s="1" t="s">
        <v>21</v>
      </c>
      <c r="H325" s="2">
        <v>0.75</v>
      </c>
      <c r="I325" s="8">
        <v>2</v>
      </c>
      <c r="J325" s="1" t="s">
        <v>4726</v>
      </c>
      <c r="K325" s="1">
        <v>192.82</v>
      </c>
      <c r="L325" s="1"/>
      <c r="M325" s="2"/>
      <c r="N325" s="2">
        <f t="shared" si="13"/>
        <v>192.82</v>
      </c>
      <c r="O325" s="2">
        <f t="shared" si="14"/>
        <v>16.068333333333332</v>
      </c>
      <c r="P325" s="1" t="s">
        <v>22</v>
      </c>
    </row>
    <row r="326" spans="1:16" x14ac:dyDescent="0.25">
      <c r="A326" s="1" t="s">
        <v>160</v>
      </c>
      <c r="B326" s="1" t="s">
        <v>3675</v>
      </c>
      <c r="C326" s="1" t="s">
        <v>3676</v>
      </c>
      <c r="D326" s="1" t="s">
        <v>3677</v>
      </c>
      <c r="E326" s="1" t="s">
        <v>20</v>
      </c>
      <c r="F326" s="1" t="s">
        <v>16</v>
      </c>
      <c r="G326" s="1" t="s">
        <v>21</v>
      </c>
      <c r="H326" s="2">
        <v>0.75</v>
      </c>
      <c r="I326" s="8">
        <v>2</v>
      </c>
      <c r="J326" s="1"/>
      <c r="K326" s="1"/>
      <c r="L326" s="1" t="s">
        <v>4726</v>
      </c>
      <c r="M326" s="2">
        <v>9</v>
      </c>
      <c r="N326" s="2">
        <f t="shared" si="13"/>
        <v>9</v>
      </c>
      <c r="O326" s="2">
        <f t="shared" si="14"/>
        <v>0.75</v>
      </c>
      <c r="P326" s="1" t="s">
        <v>22</v>
      </c>
    </row>
    <row r="327" spans="1:16" x14ac:dyDescent="0.25">
      <c r="A327" s="1" t="s">
        <v>160</v>
      </c>
      <c r="B327" s="1" t="s">
        <v>3690</v>
      </c>
      <c r="C327" s="1" t="s">
        <v>3691</v>
      </c>
      <c r="D327" s="1" t="s">
        <v>3692</v>
      </c>
      <c r="E327" s="1" t="s">
        <v>25</v>
      </c>
      <c r="F327" s="1" t="s">
        <v>16</v>
      </c>
      <c r="G327" s="1" t="s">
        <v>26</v>
      </c>
      <c r="H327" s="2">
        <v>0</v>
      </c>
      <c r="I327" s="8">
        <v>1</v>
      </c>
      <c r="J327" s="1" t="s">
        <v>4773</v>
      </c>
      <c r="K327" s="1"/>
      <c r="L327" s="1"/>
      <c r="M327" s="2"/>
      <c r="N327" s="19">
        <f t="shared" si="13"/>
        <v>0</v>
      </c>
      <c r="O327" s="19">
        <f t="shared" si="14"/>
        <v>0</v>
      </c>
      <c r="P327" s="1" t="s">
        <v>30</v>
      </c>
    </row>
    <row r="328" spans="1:16" x14ac:dyDescent="0.25">
      <c r="A328" s="1" t="s">
        <v>160</v>
      </c>
      <c r="B328" s="1" t="s">
        <v>3699</v>
      </c>
      <c r="C328" s="1" t="s">
        <v>3700</v>
      </c>
      <c r="D328" s="1" t="s">
        <v>3701</v>
      </c>
      <c r="E328" s="1" t="s">
        <v>20</v>
      </c>
      <c r="F328" s="1" t="s">
        <v>16</v>
      </c>
      <c r="G328" s="1" t="s">
        <v>21</v>
      </c>
      <c r="H328" s="2">
        <v>0.75</v>
      </c>
      <c r="I328" s="8">
        <v>3</v>
      </c>
      <c r="J328" s="1"/>
      <c r="K328" s="1"/>
      <c r="L328" s="1" t="s">
        <v>4728</v>
      </c>
      <c r="M328" s="2">
        <v>18.635999999999999</v>
      </c>
      <c r="N328" s="2">
        <f t="shared" si="13"/>
        <v>18.635999999999999</v>
      </c>
      <c r="O328" s="2">
        <f t="shared" si="14"/>
        <v>1.5529999999999999</v>
      </c>
      <c r="P328" s="1" t="s">
        <v>64</v>
      </c>
    </row>
    <row r="329" spans="1:16" x14ac:dyDescent="0.25">
      <c r="A329" s="1" t="s">
        <v>160</v>
      </c>
      <c r="B329" s="1" t="s">
        <v>3702</v>
      </c>
      <c r="C329" s="1" t="s">
        <v>3703</v>
      </c>
      <c r="D329" s="1" t="s">
        <v>3704</v>
      </c>
      <c r="E329" s="1" t="s">
        <v>20</v>
      </c>
      <c r="F329" s="1" t="s">
        <v>16</v>
      </c>
      <c r="G329" s="1" t="s">
        <v>21</v>
      </c>
      <c r="H329" s="2">
        <v>0.75</v>
      </c>
      <c r="I329" s="8">
        <v>1</v>
      </c>
      <c r="J329" s="1"/>
      <c r="K329" s="1"/>
      <c r="L329" s="1" t="s">
        <v>4165</v>
      </c>
      <c r="M329" s="2">
        <v>16.428000000000001</v>
      </c>
      <c r="N329" s="2">
        <f t="shared" si="13"/>
        <v>16.428000000000001</v>
      </c>
      <c r="O329" s="2">
        <f t="shared" si="14"/>
        <v>1.369</v>
      </c>
      <c r="P329" s="1" t="s">
        <v>12</v>
      </c>
    </row>
    <row r="330" spans="1:16" x14ac:dyDescent="0.25">
      <c r="A330" s="1" t="s">
        <v>160</v>
      </c>
      <c r="B330" s="1" t="s">
        <v>3732</v>
      </c>
      <c r="C330" s="1" t="s">
        <v>3733</v>
      </c>
      <c r="D330" s="1" t="s">
        <v>3734</v>
      </c>
      <c r="E330" s="1" t="s">
        <v>20</v>
      </c>
      <c r="F330" s="1" t="s">
        <v>16</v>
      </c>
      <c r="G330" s="1" t="s">
        <v>21</v>
      </c>
      <c r="H330" s="2">
        <v>0.75</v>
      </c>
      <c r="I330" s="8">
        <v>2</v>
      </c>
      <c r="J330" s="1"/>
      <c r="K330" s="1"/>
      <c r="L330" s="1" t="s">
        <v>4730</v>
      </c>
      <c r="M330" s="2">
        <v>25.44</v>
      </c>
      <c r="N330" s="2">
        <f t="shared" si="13"/>
        <v>25.44</v>
      </c>
      <c r="O330" s="2">
        <f t="shared" si="14"/>
        <v>2.12</v>
      </c>
      <c r="P330" s="1" t="s">
        <v>22</v>
      </c>
    </row>
    <row r="331" spans="1:16" x14ac:dyDescent="0.25">
      <c r="A331" s="1" t="s">
        <v>160</v>
      </c>
      <c r="B331" s="1" t="s">
        <v>3735</v>
      </c>
      <c r="C331" s="1" t="s">
        <v>3733</v>
      </c>
      <c r="D331" s="1" t="s">
        <v>3736</v>
      </c>
      <c r="E331" s="1" t="s">
        <v>20</v>
      </c>
      <c r="F331" s="1" t="s">
        <v>16</v>
      </c>
      <c r="G331" s="1" t="s">
        <v>21</v>
      </c>
      <c r="H331" s="2">
        <v>0.75</v>
      </c>
      <c r="I331" s="8">
        <v>1</v>
      </c>
      <c r="J331" s="1"/>
      <c r="K331" s="1"/>
      <c r="L331" s="1" t="s">
        <v>4731</v>
      </c>
      <c r="M331" s="2">
        <v>22.08</v>
      </c>
      <c r="N331" s="2">
        <f t="shared" si="13"/>
        <v>22.08</v>
      </c>
      <c r="O331" s="2">
        <f t="shared" si="14"/>
        <v>1.8399999999999999</v>
      </c>
      <c r="P331" s="1" t="s">
        <v>12</v>
      </c>
    </row>
    <row r="332" spans="1:16" x14ac:dyDescent="0.25">
      <c r="A332" s="1" t="s">
        <v>160</v>
      </c>
      <c r="B332" s="1" t="s">
        <v>3761</v>
      </c>
      <c r="C332" s="1" t="s">
        <v>3762</v>
      </c>
      <c r="D332" s="1" t="s">
        <v>3763</v>
      </c>
      <c r="E332" s="1" t="s">
        <v>28</v>
      </c>
      <c r="F332" s="1" t="s">
        <v>16</v>
      </c>
      <c r="G332" s="1" t="s">
        <v>21</v>
      </c>
      <c r="H332" s="2">
        <v>0.75</v>
      </c>
      <c r="I332" s="8">
        <v>2</v>
      </c>
      <c r="J332" s="1" t="s">
        <v>4757</v>
      </c>
      <c r="K332" s="1">
        <v>96</v>
      </c>
      <c r="L332" s="1"/>
      <c r="M332" s="2"/>
      <c r="N332" s="2">
        <f t="shared" si="13"/>
        <v>96</v>
      </c>
      <c r="O332" s="2">
        <f t="shared" si="14"/>
        <v>8</v>
      </c>
      <c r="P332" s="1" t="s">
        <v>19</v>
      </c>
    </row>
    <row r="333" spans="1:16" x14ac:dyDescent="0.25">
      <c r="A333" s="1" t="s">
        <v>160</v>
      </c>
      <c r="B333" s="1" t="s">
        <v>3764</v>
      </c>
      <c r="C333" s="1" t="s">
        <v>3765</v>
      </c>
      <c r="D333" s="1" t="s">
        <v>3766</v>
      </c>
      <c r="E333" s="1" t="s">
        <v>28</v>
      </c>
      <c r="F333" s="1" t="s">
        <v>16</v>
      </c>
      <c r="G333" s="1" t="s">
        <v>21</v>
      </c>
      <c r="H333" s="2">
        <v>0.75</v>
      </c>
      <c r="I333" s="8">
        <v>2</v>
      </c>
      <c r="J333" s="1" t="s">
        <v>4757</v>
      </c>
      <c r="K333" s="1">
        <v>96</v>
      </c>
      <c r="L333" s="1"/>
      <c r="M333" s="2"/>
      <c r="N333" s="2">
        <f t="shared" si="13"/>
        <v>96</v>
      </c>
      <c r="O333" s="2">
        <f t="shared" si="14"/>
        <v>8</v>
      </c>
      <c r="P333" s="1" t="s">
        <v>19</v>
      </c>
    </row>
    <row r="334" spans="1:16" x14ac:dyDescent="0.25">
      <c r="A334" s="1" t="s">
        <v>160</v>
      </c>
      <c r="B334" s="1" t="s">
        <v>3779</v>
      </c>
      <c r="C334" s="1" t="s">
        <v>3780</v>
      </c>
      <c r="D334" s="1" t="s">
        <v>3781</v>
      </c>
      <c r="E334" s="1" t="s">
        <v>28</v>
      </c>
      <c r="F334" s="1" t="s">
        <v>16</v>
      </c>
      <c r="G334" s="1" t="s">
        <v>21</v>
      </c>
      <c r="H334" s="2">
        <v>0.75</v>
      </c>
      <c r="I334" s="8">
        <v>5</v>
      </c>
      <c r="J334" s="1" t="s">
        <v>4775</v>
      </c>
      <c r="K334" s="1">
        <v>98.99</v>
      </c>
      <c r="L334" s="1"/>
      <c r="M334" s="2"/>
      <c r="N334" s="2">
        <f t="shared" si="13"/>
        <v>98.99</v>
      </c>
      <c r="O334" s="2">
        <f t="shared" si="14"/>
        <v>8.2491666666666656</v>
      </c>
      <c r="P334" s="1" t="s">
        <v>58</v>
      </c>
    </row>
    <row r="335" spans="1:16" x14ac:dyDescent="0.25">
      <c r="A335" s="1" t="s">
        <v>160</v>
      </c>
      <c r="B335" s="1" t="s">
        <v>3782</v>
      </c>
      <c r="C335" s="1" t="s">
        <v>3783</v>
      </c>
      <c r="D335" s="1" t="s">
        <v>3784</v>
      </c>
      <c r="E335" s="1" t="s">
        <v>25</v>
      </c>
      <c r="F335" s="1" t="s">
        <v>16</v>
      </c>
      <c r="G335" s="1" t="s">
        <v>26</v>
      </c>
      <c r="H335" s="2">
        <v>0</v>
      </c>
      <c r="I335" s="8">
        <v>1</v>
      </c>
      <c r="J335" s="1" t="s">
        <v>4773</v>
      </c>
      <c r="K335" s="1"/>
      <c r="L335" s="1"/>
      <c r="M335" s="2"/>
      <c r="N335" s="19">
        <f t="shared" si="13"/>
        <v>0</v>
      </c>
      <c r="O335" s="19">
        <f t="shared" si="14"/>
        <v>0</v>
      </c>
      <c r="P335" s="1" t="s">
        <v>30</v>
      </c>
    </row>
    <row r="336" spans="1:16" x14ac:dyDescent="0.25">
      <c r="A336" s="1" t="s">
        <v>160</v>
      </c>
      <c r="B336" s="1" t="s">
        <v>3785</v>
      </c>
      <c r="C336" s="1" t="s">
        <v>3786</v>
      </c>
      <c r="D336" s="1" t="s">
        <v>3787</v>
      </c>
      <c r="E336" s="1" t="s">
        <v>28</v>
      </c>
      <c r="F336" s="1" t="s">
        <v>16</v>
      </c>
      <c r="G336" s="1" t="s">
        <v>21</v>
      </c>
      <c r="H336" s="2">
        <v>0.75</v>
      </c>
      <c r="I336" s="8">
        <v>5</v>
      </c>
      <c r="J336" s="1" t="s">
        <v>4755</v>
      </c>
      <c r="K336" s="1">
        <v>106.65</v>
      </c>
      <c r="L336" s="1"/>
      <c r="M336" s="2"/>
      <c r="N336" s="2">
        <f t="shared" si="13"/>
        <v>106.65</v>
      </c>
      <c r="O336" s="2">
        <f t="shared" si="14"/>
        <v>8.8875000000000011</v>
      </c>
      <c r="P336" s="1" t="s">
        <v>58</v>
      </c>
    </row>
    <row r="337" spans="1:16" x14ac:dyDescent="0.25">
      <c r="A337" s="1" t="s">
        <v>160</v>
      </c>
      <c r="B337" s="1" t="s">
        <v>3788</v>
      </c>
      <c r="C337" s="1" t="s">
        <v>3789</v>
      </c>
      <c r="D337" s="1" t="s">
        <v>3790</v>
      </c>
      <c r="E337" s="1" t="s">
        <v>28</v>
      </c>
      <c r="F337" s="1" t="s">
        <v>16</v>
      </c>
      <c r="G337" s="1" t="s">
        <v>21</v>
      </c>
      <c r="H337" s="2">
        <v>0.75</v>
      </c>
      <c r="I337" s="8">
        <v>2</v>
      </c>
      <c r="J337" s="1" t="s">
        <v>4755</v>
      </c>
      <c r="K337" s="1">
        <v>106.65</v>
      </c>
      <c r="L337" s="1"/>
      <c r="M337" s="2"/>
      <c r="N337" s="2">
        <f t="shared" si="13"/>
        <v>106.65</v>
      </c>
      <c r="O337" s="2">
        <f t="shared" si="14"/>
        <v>8.8875000000000011</v>
      </c>
      <c r="P337" s="1" t="s">
        <v>88</v>
      </c>
    </row>
    <row r="338" spans="1:16" x14ac:dyDescent="0.25">
      <c r="A338" s="1" t="s">
        <v>160</v>
      </c>
      <c r="B338" s="1" t="s">
        <v>3803</v>
      </c>
      <c r="C338" s="1" t="s">
        <v>3804</v>
      </c>
      <c r="D338" s="1" t="s">
        <v>3805</v>
      </c>
      <c r="E338" s="1" t="s">
        <v>28</v>
      </c>
      <c r="F338" s="1" t="s">
        <v>16</v>
      </c>
      <c r="G338" s="1" t="s">
        <v>21</v>
      </c>
      <c r="H338" s="2">
        <v>0.75</v>
      </c>
      <c r="I338" s="8">
        <v>3</v>
      </c>
      <c r="J338" s="1" t="s">
        <v>4761</v>
      </c>
      <c r="K338" s="1">
        <v>128.43</v>
      </c>
      <c r="L338" s="1"/>
      <c r="M338" s="2"/>
      <c r="N338" s="2">
        <f t="shared" si="13"/>
        <v>128.43</v>
      </c>
      <c r="O338" s="2">
        <f t="shared" si="14"/>
        <v>10.702500000000001</v>
      </c>
      <c r="P338" s="1" t="s">
        <v>84</v>
      </c>
    </row>
    <row r="339" spans="1:16" x14ac:dyDescent="0.25">
      <c r="A339" s="1" t="s">
        <v>160</v>
      </c>
      <c r="B339" s="1" t="s">
        <v>3815</v>
      </c>
      <c r="C339" s="1" t="s">
        <v>3816</v>
      </c>
      <c r="D339" s="1" t="s">
        <v>3817</v>
      </c>
      <c r="E339" s="1" t="s">
        <v>28</v>
      </c>
      <c r="F339" s="1" t="s">
        <v>16</v>
      </c>
      <c r="G339" s="1" t="s">
        <v>21</v>
      </c>
      <c r="H339" s="2">
        <v>0.75</v>
      </c>
      <c r="I339" s="8">
        <v>4</v>
      </c>
      <c r="J339" s="1" t="s">
        <v>4776</v>
      </c>
      <c r="K339" s="1">
        <v>109.72</v>
      </c>
      <c r="L339" s="1"/>
      <c r="M339" s="2"/>
      <c r="N339" s="2">
        <f t="shared" si="13"/>
        <v>109.72</v>
      </c>
      <c r="O339" s="2">
        <f t="shared" si="14"/>
        <v>9.1433333333333326</v>
      </c>
      <c r="P339" s="1" t="s">
        <v>174</v>
      </c>
    </row>
    <row r="340" spans="1:16" x14ac:dyDescent="0.25">
      <c r="A340" s="1" t="s">
        <v>160</v>
      </c>
      <c r="B340" s="1" t="s">
        <v>3818</v>
      </c>
      <c r="C340" s="1" t="s">
        <v>3819</v>
      </c>
      <c r="D340" s="1" t="s">
        <v>3820</v>
      </c>
      <c r="E340" s="1" t="s">
        <v>28</v>
      </c>
      <c r="F340" s="1" t="s">
        <v>16</v>
      </c>
      <c r="G340" s="1" t="s">
        <v>21</v>
      </c>
      <c r="H340" s="2">
        <v>0.75</v>
      </c>
      <c r="I340" s="8">
        <v>2</v>
      </c>
      <c r="J340" s="1" t="s">
        <v>4776</v>
      </c>
      <c r="K340" s="1">
        <v>109.72</v>
      </c>
      <c r="L340" s="1"/>
      <c r="M340" s="2"/>
      <c r="N340" s="2">
        <f t="shared" si="13"/>
        <v>109.72</v>
      </c>
      <c r="O340" s="2">
        <f t="shared" si="14"/>
        <v>9.1433333333333326</v>
      </c>
      <c r="P340" s="1" t="s">
        <v>19</v>
      </c>
    </row>
    <row r="341" spans="1:16" x14ac:dyDescent="0.25">
      <c r="A341" s="1" t="s">
        <v>160</v>
      </c>
      <c r="B341" s="1" t="s">
        <v>3821</v>
      </c>
      <c r="C341" s="1" t="s">
        <v>3822</v>
      </c>
      <c r="D341" s="1" t="s">
        <v>3823</v>
      </c>
      <c r="E341" s="1" t="s">
        <v>28</v>
      </c>
      <c r="F341" s="1" t="s">
        <v>16</v>
      </c>
      <c r="G341" s="1" t="s">
        <v>21</v>
      </c>
      <c r="H341" s="2">
        <v>0.75</v>
      </c>
      <c r="I341" s="8">
        <v>2</v>
      </c>
      <c r="J341" s="1" t="s">
        <v>4776</v>
      </c>
      <c r="K341" s="1">
        <v>109.72</v>
      </c>
      <c r="L341" s="1"/>
      <c r="M341" s="2"/>
      <c r="N341" s="2">
        <f t="shared" si="13"/>
        <v>109.72</v>
      </c>
      <c r="O341" s="2">
        <f t="shared" si="14"/>
        <v>9.1433333333333326</v>
      </c>
      <c r="P341" s="1" t="s">
        <v>32</v>
      </c>
    </row>
    <row r="342" spans="1:16" x14ac:dyDescent="0.25">
      <c r="A342" s="1" t="s">
        <v>160</v>
      </c>
      <c r="B342" s="1" t="s">
        <v>3824</v>
      </c>
      <c r="C342" s="1" t="s">
        <v>3825</v>
      </c>
      <c r="D342" s="1" t="s">
        <v>3826</v>
      </c>
      <c r="E342" s="1" t="s">
        <v>28</v>
      </c>
      <c r="F342" s="1" t="s">
        <v>16</v>
      </c>
      <c r="G342" s="1" t="s">
        <v>21</v>
      </c>
      <c r="H342" s="2">
        <v>0.75</v>
      </c>
      <c r="I342" s="8">
        <v>1</v>
      </c>
      <c r="J342" s="1" t="s">
        <v>4776</v>
      </c>
      <c r="K342" s="1">
        <v>109.72</v>
      </c>
      <c r="L342" s="1"/>
      <c r="M342" s="2"/>
      <c r="N342" s="2">
        <f t="shared" si="13"/>
        <v>109.72</v>
      </c>
      <c r="O342" s="2">
        <f t="shared" si="14"/>
        <v>9.1433333333333326</v>
      </c>
      <c r="P342" s="1" t="s">
        <v>177</v>
      </c>
    </row>
    <row r="343" spans="1:16" x14ac:dyDescent="0.25">
      <c r="A343" s="1" t="s">
        <v>160</v>
      </c>
      <c r="B343" s="1" t="s">
        <v>3827</v>
      </c>
      <c r="C343" s="1" t="s">
        <v>3828</v>
      </c>
      <c r="D343" s="1" t="s">
        <v>3829</v>
      </c>
      <c r="E343" s="1" t="s">
        <v>28</v>
      </c>
      <c r="F343" s="1" t="s">
        <v>16</v>
      </c>
      <c r="G343" s="1" t="s">
        <v>21</v>
      </c>
      <c r="H343" s="2">
        <v>0.75</v>
      </c>
      <c r="I343" s="8">
        <v>2</v>
      </c>
      <c r="J343" s="1" t="s">
        <v>4776</v>
      </c>
      <c r="K343" s="1">
        <v>109.72</v>
      </c>
      <c r="L343" s="1"/>
      <c r="M343" s="2"/>
      <c r="N343" s="2">
        <f t="shared" si="13"/>
        <v>109.72</v>
      </c>
      <c r="O343" s="2">
        <f t="shared" si="14"/>
        <v>9.1433333333333326</v>
      </c>
      <c r="P343" s="1" t="s">
        <v>102</v>
      </c>
    </row>
    <row r="344" spans="1:16" x14ac:dyDescent="0.25">
      <c r="A344" s="1" t="s">
        <v>160</v>
      </c>
      <c r="B344" s="1" t="s">
        <v>3830</v>
      </c>
      <c r="C344" s="1" t="s">
        <v>3831</v>
      </c>
      <c r="D344" s="1" t="s">
        <v>3832</v>
      </c>
      <c r="E344" s="1" t="s">
        <v>28</v>
      </c>
      <c r="F344" s="1" t="s">
        <v>16</v>
      </c>
      <c r="G344" s="1" t="s">
        <v>21</v>
      </c>
      <c r="H344" s="2">
        <v>0.75</v>
      </c>
      <c r="I344" s="8">
        <v>2</v>
      </c>
      <c r="J344" s="1" t="s">
        <v>4776</v>
      </c>
      <c r="K344" s="1">
        <v>109.72</v>
      </c>
      <c r="L344" s="1"/>
      <c r="M344" s="2"/>
      <c r="N344" s="2">
        <f t="shared" si="13"/>
        <v>109.72</v>
      </c>
      <c r="O344" s="2">
        <f t="shared" si="14"/>
        <v>9.1433333333333326</v>
      </c>
      <c r="P344" s="1" t="s">
        <v>32</v>
      </c>
    </row>
    <row r="345" spans="1:16" x14ac:dyDescent="0.25">
      <c r="A345" s="1" t="s">
        <v>160</v>
      </c>
      <c r="B345" s="1" t="s">
        <v>3833</v>
      </c>
      <c r="C345" s="1" t="s">
        <v>3834</v>
      </c>
      <c r="D345" s="1" t="s">
        <v>3835</v>
      </c>
      <c r="E345" s="1" t="s">
        <v>28</v>
      </c>
      <c r="F345" s="1" t="s">
        <v>16</v>
      </c>
      <c r="G345" s="1" t="s">
        <v>21</v>
      </c>
      <c r="H345" s="2">
        <v>0.75</v>
      </c>
      <c r="I345" s="8">
        <v>4</v>
      </c>
      <c r="J345" s="1" t="s">
        <v>4776</v>
      </c>
      <c r="K345" s="1">
        <v>109.72</v>
      </c>
      <c r="L345" s="1"/>
      <c r="M345" s="2"/>
      <c r="N345" s="2">
        <f t="shared" si="13"/>
        <v>109.72</v>
      </c>
      <c r="O345" s="2">
        <f t="shared" si="14"/>
        <v>9.1433333333333326</v>
      </c>
      <c r="P345" s="1" t="s">
        <v>150</v>
      </c>
    </row>
    <row r="346" spans="1:16" x14ac:dyDescent="0.25">
      <c r="A346" s="1" t="s">
        <v>160</v>
      </c>
      <c r="B346" s="1" t="s">
        <v>3836</v>
      </c>
      <c r="C346" s="1" t="s">
        <v>3837</v>
      </c>
      <c r="D346" s="1" t="s">
        <v>3838</v>
      </c>
      <c r="E346" s="1" t="s">
        <v>28</v>
      </c>
      <c r="F346" s="1" t="s">
        <v>16</v>
      </c>
      <c r="G346" s="1" t="s">
        <v>21</v>
      </c>
      <c r="H346" s="2">
        <v>0.75</v>
      </c>
      <c r="I346" s="8">
        <v>2</v>
      </c>
      <c r="J346" s="1" t="s">
        <v>4776</v>
      </c>
      <c r="K346" s="1">
        <v>109.72</v>
      </c>
      <c r="L346" s="1"/>
      <c r="M346" s="2"/>
      <c r="N346" s="2">
        <f t="shared" si="13"/>
        <v>109.72</v>
      </c>
      <c r="O346" s="2">
        <f t="shared" si="14"/>
        <v>9.1433333333333326</v>
      </c>
      <c r="P346" s="1" t="s">
        <v>19</v>
      </c>
    </row>
    <row r="347" spans="1:16" x14ac:dyDescent="0.25">
      <c r="A347" s="1" t="s">
        <v>160</v>
      </c>
      <c r="B347" s="1" t="s">
        <v>3839</v>
      </c>
      <c r="C347" s="1" t="s">
        <v>3840</v>
      </c>
      <c r="D347" s="1" t="s">
        <v>3841</v>
      </c>
      <c r="E347" s="1" t="s">
        <v>28</v>
      </c>
      <c r="F347" s="1" t="s">
        <v>16</v>
      </c>
      <c r="G347" s="1" t="s">
        <v>21</v>
      </c>
      <c r="H347" s="2">
        <v>0.75</v>
      </c>
      <c r="I347" s="8">
        <v>3</v>
      </c>
      <c r="J347" s="1" t="s">
        <v>4776</v>
      </c>
      <c r="K347" s="1">
        <v>109.72</v>
      </c>
      <c r="L347" s="1"/>
      <c r="M347" s="2"/>
      <c r="N347" s="2">
        <f t="shared" si="13"/>
        <v>109.72</v>
      </c>
      <c r="O347" s="2">
        <f t="shared" si="14"/>
        <v>9.1433333333333326</v>
      </c>
      <c r="P347" s="1" t="s">
        <v>85</v>
      </c>
    </row>
    <row r="348" spans="1:16" x14ac:dyDescent="0.25">
      <c r="A348" s="1" t="s">
        <v>160</v>
      </c>
      <c r="B348" s="1" t="s">
        <v>3842</v>
      </c>
      <c r="C348" s="1" t="s">
        <v>3843</v>
      </c>
      <c r="D348" s="1" t="s">
        <v>3844</v>
      </c>
      <c r="E348" s="1" t="s">
        <v>28</v>
      </c>
      <c r="F348" s="1" t="s">
        <v>16</v>
      </c>
      <c r="G348" s="1" t="s">
        <v>21</v>
      </c>
      <c r="H348" s="2">
        <v>0.75</v>
      </c>
      <c r="I348" s="8">
        <v>2</v>
      </c>
      <c r="J348" s="1" t="s">
        <v>4776</v>
      </c>
      <c r="K348" s="1">
        <v>109.72</v>
      </c>
      <c r="L348" s="1"/>
      <c r="M348" s="2"/>
      <c r="N348" s="2">
        <f t="shared" si="13"/>
        <v>109.72</v>
      </c>
      <c r="O348" s="2">
        <f t="shared" si="14"/>
        <v>9.1433333333333326</v>
      </c>
      <c r="P348" s="1" t="s">
        <v>102</v>
      </c>
    </row>
    <row r="349" spans="1:16" x14ac:dyDescent="0.25">
      <c r="A349" s="1" t="s">
        <v>160</v>
      </c>
      <c r="B349" s="1" t="s">
        <v>3845</v>
      </c>
      <c r="C349" s="1" t="s">
        <v>3846</v>
      </c>
      <c r="D349" s="1" t="s">
        <v>3847</v>
      </c>
      <c r="E349" s="1" t="s">
        <v>28</v>
      </c>
      <c r="F349" s="1" t="s">
        <v>16</v>
      </c>
      <c r="G349" s="1" t="s">
        <v>21</v>
      </c>
      <c r="H349" s="2">
        <v>0.75</v>
      </c>
      <c r="I349" s="8">
        <v>3</v>
      </c>
      <c r="J349" s="1" t="s">
        <v>4776</v>
      </c>
      <c r="K349" s="1">
        <v>109.72</v>
      </c>
      <c r="L349" s="1"/>
      <c r="M349" s="2"/>
      <c r="N349" s="2">
        <f t="shared" si="13"/>
        <v>109.72</v>
      </c>
      <c r="O349" s="2">
        <f t="shared" si="14"/>
        <v>9.1433333333333326</v>
      </c>
      <c r="P349" s="1" t="s">
        <v>147</v>
      </c>
    </row>
    <row r="350" spans="1:16" x14ac:dyDescent="0.25">
      <c r="A350" s="1" t="s">
        <v>160</v>
      </c>
      <c r="B350" s="1" t="s">
        <v>3848</v>
      </c>
      <c r="C350" s="1" t="s">
        <v>3849</v>
      </c>
      <c r="D350" s="1" t="s">
        <v>3850</v>
      </c>
      <c r="E350" s="1" t="s">
        <v>28</v>
      </c>
      <c r="F350" s="1" t="s">
        <v>16</v>
      </c>
      <c r="G350" s="1" t="s">
        <v>21</v>
      </c>
      <c r="H350" s="2">
        <v>0.75</v>
      </c>
      <c r="I350" s="8">
        <v>4</v>
      </c>
      <c r="J350" s="1" t="s">
        <v>4776</v>
      </c>
      <c r="K350" s="1">
        <v>109.72</v>
      </c>
      <c r="L350" s="1"/>
      <c r="M350" s="2"/>
      <c r="N350" s="2">
        <f t="shared" si="13"/>
        <v>109.72</v>
      </c>
      <c r="O350" s="2">
        <f t="shared" si="14"/>
        <v>9.1433333333333326</v>
      </c>
      <c r="P350" s="1" t="s">
        <v>174</v>
      </c>
    </row>
    <row r="351" spans="1:16" x14ac:dyDescent="0.25">
      <c r="A351" s="1" t="s">
        <v>160</v>
      </c>
      <c r="B351" s="1" t="s">
        <v>3851</v>
      </c>
      <c r="C351" s="1" t="s">
        <v>3852</v>
      </c>
      <c r="D351" s="1" t="s">
        <v>3853</v>
      </c>
      <c r="E351" s="1" t="s">
        <v>28</v>
      </c>
      <c r="F351" s="1" t="s">
        <v>16</v>
      </c>
      <c r="G351" s="1" t="s">
        <v>21</v>
      </c>
      <c r="H351" s="2">
        <v>0.75</v>
      </c>
      <c r="I351" s="8">
        <v>2</v>
      </c>
      <c r="J351" s="1" t="s">
        <v>4757</v>
      </c>
      <c r="K351" s="1">
        <v>29.12</v>
      </c>
      <c r="L351" s="1"/>
      <c r="M351" s="2"/>
      <c r="N351" s="2">
        <f t="shared" si="13"/>
        <v>29.12</v>
      </c>
      <c r="O351" s="2">
        <f t="shared" si="14"/>
        <v>2.4266666666666667</v>
      </c>
      <c r="P351" s="1" t="s">
        <v>1217</v>
      </c>
    </row>
    <row r="352" spans="1:16" x14ac:dyDescent="0.25">
      <c r="A352" s="1" t="s">
        <v>160</v>
      </c>
      <c r="B352" s="1" t="s">
        <v>3863</v>
      </c>
      <c r="C352" s="1" t="s">
        <v>3864</v>
      </c>
      <c r="D352" s="1" t="s">
        <v>3865</v>
      </c>
      <c r="E352" s="1" t="s">
        <v>127</v>
      </c>
      <c r="F352" s="1" t="s">
        <v>16</v>
      </c>
      <c r="G352" s="1" t="s">
        <v>21</v>
      </c>
      <c r="H352" s="2">
        <v>0.75</v>
      </c>
      <c r="I352" s="8">
        <v>10</v>
      </c>
      <c r="J352" s="1"/>
      <c r="K352" s="1"/>
      <c r="L352" s="1" t="s">
        <v>4415</v>
      </c>
      <c r="M352" s="2">
        <v>171</v>
      </c>
      <c r="N352" s="2">
        <f t="shared" si="13"/>
        <v>171</v>
      </c>
      <c r="O352" s="2">
        <f t="shared" si="14"/>
        <v>14.25</v>
      </c>
      <c r="P352" s="1" t="s">
        <v>148</v>
      </c>
    </row>
    <row r="353" spans="1:16" x14ac:dyDescent="0.25">
      <c r="A353" s="1" t="s">
        <v>160</v>
      </c>
      <c r="B353" s="1" t="s">
        <v>3866</v>
      </c>
      <c r="C353" s="1" t="s">
        <v>3867</v>
      </c>
      <c r="D353" s="1" t="s">
        <v>3868</v>
      </c>
      <c r="E353" s="1" t="s">
        <v>127</v>
      </c>
      <c r="F353" s="1" t="s">
        <v>16</v>
      </c>
      <c r="G353" s="1" t="s">
        <v>21</v>
      </c>
      <c r="H353" s="2">
        <v>0.75</v>
      </c>
      <c r="I353" s="8">
        <v>6</v>
      </c>
      <c r="J353" s="1"/>
      <c r="K353" s="1"/>
      <c r="L353" s="1" t="s">
        <v>4733</v>
      </c>
      <c r="M353" s="2">
        <v>49.404000000000003</v>
      </c>
      <c r="N353" s="2">
        <f t="shared" si="13"/>
        <v>49.404000000000003</v>
      </c>
      <c r="O353" s="2">
        <f t="shared" si="14"/>
        <v>4.117</v>
      </c>
      <c r="P353" s="1" t="s">
        <v>80</v>
      </c>
    </row>
    <row r="354" spans="1:16" x14ac:dyDescent="0.25">
      <c r="A354" s="1" t="s">
        <v>160</v>
      </c>
      <c r="B354" s="1" t="s">
        <v>3869</v>
      </c>
      <c r="C354" s="1" t="s">
        <v>3870</v>
      </c>
      <c r="D354" s="1" t="s">
        <v>3871</v>
      </c>
      <c r="E354" s="1" t="s">
        <v>127</v>
      </c>
      <c r="F354" s="1" t="s">
        <v>16</v>
      </c>
      <c r="G354" s="1" t="s">
        <v>21</v>
      </c>
      <c r="H354" s="2">
        <v>0.75</v>
      </c>
      <c r="I354" s="8">
        <v>2</v>
      </c>
      <c r="J354" s="1"/>
      <c r="K354" s="1"/>
      <c r="L354" s="1" t="s">
        <v>4416</v>
      </c>
      <c r="M354" s="2">
        <v>0</v>
      </c>
      <c r="N354" s="19">
        <f t="shared" si="13"/>
        <v>0</v>
      </c>
      <c r="O354" s="19">
        <f t="shared" si="14"/>
        <v>0</v>
      </c>
      <c r="P354" s="1" t="s">
        <v>22</v>
      </c>
    </row>
    <row r="355" spans="1:16" x14ac:dyDescent="0.25">
      <c r="A355" s="1" t="s">
        <v>160</v>
      </c>
      <c r="B355" s="1" t="s">
        <v>3872</v>
      </c>
      <c r="C355" s="1" t="s">
        <v>3873</v>
      </c>
      <c r="D355" s="1" t="s">
        <v>3874</v>
      </c>
      <c r="E355" s="1" t="s">
        <v>28</v>
      </c>
      <c r="F355" s="1" t="s">
        <v>16</v>
      </c>
      <c r="G355" s="1" t="s">
        <v>21</v>
      </c>
      <c r="H355" s="2">
        <v>0.75</v>
      </c>
      <c r="I355" s="8">
        <v>5</v>
      </c>
      <c r="J355" s="1" t="s">
        <v>4486</v>
      </c>
      <c r="K355" s="1">
        <v>224.5</v>
      </c>
      <c r="L355" s="1"/>
      <c r="M355" s="2"/>
      <c r="N355" s="2">
        <f t="shared" si="13"/>
        <v>224.5</v>
      </c>
      <c r="O355" s="2">
        <f t="shared" si="14"/>
        <v>18.708333333333332</v>
      </c>
      <c r="P355" s="1" t="s">
        <v>179</v>
      </c>
    </row>
    <row r="356" spans="1:16" x14ac:dyDescent="0.25">
      <c r="A356" s="1" t="s">
        <v>160</v>
      </c>
      <c r="B356" s="1" t="s">
        <v>3875</v>
      </c>
      <c r="C356" s="1" t="s">
        <v>3876</v>
      </c>
      <c r="D356" s="1" t="s">
        <v>3877</v>
      </c>
      <c r="E356" s="1" t="s">
        <v>28</v>
      </c>
      <c r="F356" s="1" t="s">
        <v>16</v>
      </c>
      <c r="G356" s="1" t="s">
        <v>21</v>
      </c>
      <c r="H356" s="2">
        <v>0.75</v>
      </c>
      <c r="I356" s="8">
        <v>5</v>
      </c>
      <c r="J356" s="1" t="s">
        <v>4486</v>
      </c>
      <c r="K356" s="1">
        <v>224.5</v>
      </c>
      <c r="L356" s="1"/>
      <c r="M356" s="2"/>
      <c r="N356" s="2">
        <f t="shared" si="13"/>
        <v>224.5</v>
      </c>
      <c r="O356" s="2">
        <f t="shared" si="14"/>
        <v>18.708333333333332</v>
      </c>
      <c r="P356" s="1" t="s">
        <v>3878</v>
      </c>
    </row>
    <row r="357" spans="1:16" x14ac:dyDescent="0.25">
      <c r="A357" s="1" t="s">
        <v>160</v>
      </c>
      <c r="B357" s="1" t="s">
        <v>3879</v>
      </c>
      <c r="C357" s="1" t="s">
        <v>3880</v>
      </c>
      <c r="D357" s="1" t="s">
        <v>3881</v>
      </c>
      <c r="E357" s="1" t="s">
        <v>28</v>
      </c>
      <c r="F357" s="1" t="s">
        <v>16</v>
      </c>
      <c r="G357" s="1" t="s">
        <v>21</v>
      </c>
      <c r="H357" s="2">
        <v>0.75</v>
      </c>
      <c r="I357" s="8">
        <v>2</v>
      </c>
      <c r="J357" s="1" t="s">
        <v>4486</v>
      </c>
      <c r="K357" s="1">
        <v>224.5</v>
      </c>
      <c r="L357" s="1"/>
      <c r="M357" s="2"/>
      <c r="N357" s="2">
        <f t="shared" si="13"/>
        <v>224.5</v>
      </c>
      <c r="O357" s="2">
        <f t="shared" si="14"/>
        <v>18.708333333333332</v>
      </c>
      <c r="P357" s="1" t="s">
        <v>141</v>
      </c>
    </row>
    <row r="358" spans="1:16" x14ac:dyDescent="0.25">
      <c r="A358" s="1" t="s">
        <v>160</v>
      </c>
      <c r="B358" s="1" t="s">
        <v>3882</v>
      </c>
      <c r="C358" s="1" t="s">
        <v>3883</v>
      </c>
      <c r="D358" s="1" t="s">
        <v>3884</v>
      </c>
      <c r="E358" s="1" t="s">
        <v>15</v>
      </c>
      <c r="F358" s="1" t="s">
        <v>16</v>
      </c>
      <c r="G358" s="1" t="s">
        <v>21</v>
      </c>
      <c r="H358" s="2">
        <v>0.75</v>
      </c>
      <c r="I358" s="8">
        <v>2</v>
      </c>
      <c r="J358" s="1"/>
      <c r="K358" s="1"/>
      <c r="L358" s="1" t="s">
        <v>4405</v>
      </c>
      <c r="M358" s="2">
        <v>0</v>
      </c>
      <c r="N358" s="19">
        <f t="shared" si="13"/>
        <v>0</v>
      </c>
      <c r="O358" s="19">
        <f t="shared" si="14"/>
        <v>0</v>
      </c>
      <c r="P358" s="1" t="s">
        <v>87</v>
      </c>
    </row>
    <row r="359" spans="1:16" x14ac:dyDescent="0.25">
      <c r="A359" s="1" t="s">
        <v>160</v>
      </c>
      <c r="B359" s="1" t="s">
        <v>3885</v>
      </c>
      <c r="C359" s="1" t="s">
        <v>3886</v>
      </c>
      <c r="D359" s="1" t="s">
        <v>3887</v>
      </c>
      <c r="E359" s="1" t="s">
        <v>28</v>
      </c>
      <c r="F359" s="1" t="s">
        <v>16</v>
      </c>
      <c r="G359" s="1" t="s">
        <v>21</v>
      </c>
      <c r="H359" s="2">
        <v>0.75</v>
      </c>
      <c r="I359" s="8">
        <v>3</v>
      </c>
      <c r="J359" s="1" t="s">
        <v>4486</v>
      </c>
      <c r="K359" s="1">
        <v>224.5</v>
      </c>
      <c r="L359" s="1"/>
      <c r="M359" s="2"/>
      <c r="N359" s="2">
        <f t="shared" si="13"/>
        <v>224.5</v>
      </c>
      <c r="O359" s="2">
        <f t="shared" si="14"/>
        <v>18.708333333333332</v>
      </c>
      <c r="P359" s="1" t="s">
        <v>74</v>
      </c>
    </row>
    <row r="360" spans="1:16" x14ac:dyDescent="0.25">
      <c r="A360" s="1" t="s">
        <v>160</v>
      </c>
      <c r="B360" s="1" t="s">
        <v>3888</v>
      </c>
      <c r="C360" s="1" t="s">
        <v>3889</v>
      </c>
      <c r="D360" s="1" t="s">
        <v>3890</v>
      </c>
      <c r="E360" s="1" t="s">
        <v>28</v>
      </c>
      <c r="F360" s="1" t="s">
        <v>16</v>
      </c>
      <c r="G360" s="1" t="s">
        <v>21</v>
      </c>
      <c r="H360" s="2">
        <v>0.75</v>
      </c>
      <c r="I360" s="8">
        <v>5</v>
      </c>
      <c r="J360" s="1" t="s">
        <v>4486</v>
      </c>
      <c r="K360" s="1">
        <v>224.5</v>
      </c>
      <c r="L360" s="1"/>
      <c r="M360" s="2"/>
      <c r="N360" s="2">
        <f t="shared" si="13"/>
        <v>224.5</v>
      </c>
      <c r="O360" s="2">
        <f t="shared" si="14"/>
        <v>18.708333333333332</v>
      </c>
      <c r="P360" s="1" t="s">
        <v>179</v>
      </c>
    </row>
    <row r="361" spans="1:16" x14ac:dyDescent="0.25">
      <c r="A361" s="1" t="s">
        <v>160</v>
      </c>
      <c r="B361" s="1" t="s">
        <v>3891</v>
      </c>
      <c r="C361" s="1" t="s">
        <v>3892</v>
      </c>
      <c r="D361" s="1" t="s">
        <v>3893</v>
      </c>
      <c r="E361" s="1" t="s">
        <v>28</v>
      </c>
      <c r="F361" s="1" t="s">
        <v>16</v>
      </c>
      <c r="G361" s="1" t="s">
        <v>21</v>
      </c>
      <c r="H361" s="2">
        <v>0.75</v>
      </c>
      <c r="I361" s="8">
        <v>4</v>
      </c>
      <c r="J361" s="1" t="s">
        <v>4486</v>
      </c>
      <c r="K361" s="1">
        <v>224.5</v>
      </c>
      <c r="L361" s="1"/>
      <c r="M361" s="2"/>
      <c r="N361" s="2">
        <f t="shared" si="13"/>
        <v>224.5</v>
      </c>
      <c r="O361" s="2">
        <f t="shared" si="14"/>
        <v>18.708333333333332</v>
      </c>
      <c r="P361" s="1" t="s">
        <v>146</v>
      </c>
    </row>
    <row r="362" spans="1:16" x14ac:dyDescent="0.25">
      <c r="A362" s="1" t="s">
        <v>160</v>
      </c>
      <c r="B362" s="1" t="s">
        <v>3894</v>
      </c>
      <c r="C362" s="1" t="s">
        <v>3895</v>
      </c>
      <c r="D362" s="1" t="s">
        <v>3896</v>
      </c>
      <c r="E362" s="1" t="s">
        <v>28</v>
      </c>
      <c r="F362" s="1" t="s">
        <v>16</v>
      </c>
      <c r="G362" s="1" t="s">
        <v>21</v>
      </c>
      <c r="H362" s="2">
        <v>0.75</v>
      </c>
      <c r="I362" s="8">
        <v>3</v>
      </c>
      <c r="J362" s="1" t="s">
        <v>4486</v>
      </c>
      <c r="K362" s="1">
        <v>224.5</v>
      </c>
      <c r="L362" s="1"/>
      <c r="M362" s="2"/>
      <c r="N362" s="2">
        <f t="shared" si="13"/>
        <v>224.5</v>
      </c>
      <c r="O362" s="2">
        <f t="shared" si="14"/>
        <v>18.708333333333332</v>
      </c>
      <c r="P362" s="1" t="s">
        <v>74</v>
      </c>
    </row>
    <row r="363" spans="1:16" x14ac:dyDescent="0.25">
      <c r="A363" s="1" t="s">
        <v>160</v>
      </c>
      <c r="B363" s="1" t="s">
        <v>3897</v>
      </c>
      <c r="C363" s="1" t="s">
        <v>3898</v>
      </c>
      <c r="D363" s="1" t="s">
        <v>3899</v>
      </c>
      <c r="E363" s="1" t="s">
        <v>20</v>
      </c>
      <c r="F363" s="1" t="s">
        <v>16</v>
      </c>
      <c r="G363" s="1" t="s">
        <v>21</v>
      </c>
      <c r="H363" s="2">
        <v>0.75</v>
      </c>
      <c r="I363" s="8">
        <v>4</v>
      </c>
      <c r="J363" s="1"/>
      <c r="K363" s="1"/>
      <c r="L363" s="1" t="s">
        <v>4794</v>
      </c>
      <c r="M363" s="2">
        <v>171.19200000000001</v>
      </c>
      <c r="N363" s="2">
        <f t="shared" si="13"/>
        <v>171.19200000000001</v>
      </c>
      <c r="O363" s="2">
        <f t="shared" si="14"/>
        <v>14.266</v>
      </c>
      <c r="P363" s="1" t="s">
        <v>172</v>
      </c>
    </row>
    <row r="364" spans="1:16" x14ac:dyDescent="0.25">
      <c r="A364" s="1" t="s">
        <v>160</v>
      </c>
      <c r="B364" s="1" t="s">
        <v>3900</v>
      </c>
      <c r="C364" s="1" t="s">
        <v>3901</v>
      </c>
      <c r="D364" s="1" t="s">
        <v>3902</v>
      </c>
      <c r="E364" s="1" t="s">
        <v>20</v>
      </c>
      <c r="F364" s="1" t="s">
        <v>16</v>
      </c>
      <c r="G364" s="1" t="s">
        <v>21</v>
      </c>
      <c r="H364" s="2">
        <v>0.75</v>
      </c>
      <c r="I364" s="8">
        <v>2</v>
      </c>
      <c r="J364" s="1"/>
      <c r="K364" s="1"/>
      <c r="L364" s="1" t="s">
        <v>4795</v>
      </c>
      <c r="M364" s="2">
        <v>46.92</v>
      </c>
      <c r="N364" s="2">
        <f t="shared" si="13"/>
        <v>46.92</v>
      </c>
      <c r="O364" s="2">
        <f t="shared" si="14"/>
        <v>3.91</v>
      </c>
      <c r="P364" s="1" t="s">
        <v>50</v>
      </c>
    </row>
    <row r="365" spans="1:16" x14ac:dyDescent="0.25">
      <c r="A365" s="1" t="s">
        <v>160</v>
      </c>
      <c r="B365" s="1" t="s">
        <v>3943</v>
      </c>
      <c r="C365" s="1" t="s">
        <v>3944</v>
      </c>
      <c r="D365" s="1" t="s">
        <v>3945</v>
      </c>
      <c r="E365" s="1" t="s">
        <v>20</v>
      </c>
      <c r="F365" s="1" t="s">
        <v>16</v>
      </c>
      <c r="G365" s="1" t="s">
        <v>21</v>
      </c>
      <c r="H365" s="2">
        <v>0.75</v>
      </c>
      <c r="I365" s="8">
        <v>2</v>
      </c>
      <c r="J365" s="1"/>
      <c r="K365" s="1"/>
      <c r="L365" s="1" t="s">
        <v>4736</v>
      </c>
      <c r="M365" s="2">
        <v>222.66</v>
      </c>
      <c r="N365" s="2">
        <f t="shared" si="13"/>
        <v>222.66</v>
      </c>
      <c r="O365" s="2">
        <f t="shared" si="14"/>
        <v>18.555</v>
      </c>
      <c r="P365" s="1" t="s">
        <v>101</v>
      </c>
    </row>
    <row r="366" spans="1:16" x14ac:dyDescent="0.25">
      <c r="A366" s="1" t="s">
        <v>160</v>
      </c>
      <c r="B366" s="1" t="s">
        <v>3949</v>
      </c>
      <c r="C366" s="1" t="s">
        <v>3950</v>
      </c>
      <c r="D366" s="1" t="s">
        <v>3951</v>
      </c>
      <c r="E366" s="1" t="s">
        <v>20</v>
      </c>
      <c r="F366" s="1" t="s">
        <v>16</v>
      </c>
      <c r="G366" s="1" t="s">
        <v>21</v>
      </c>
      <c r="H366" s="2">
        <v>0.75</v>
      </c>
      <c r="I366" s="8">
        <v>3</v>
      </c>
      <c r="J366" s="1"/>
      <c r="K366" s="1"/>
      <c r="L366" s="1" t="s">
        <v>4737</v>
      </c>
      <c r="M366" s="2">
        <v>90.504000000000005</v>
      </c>
      <c r="N366" s="2">
        <f t="shared" si="13"/>
        <v>90.504000000000005</v>
      </c>
      <c r="O366" s="2">
        <f t="shared" si="14"/>
        <v>7.5420000000000007</v>
      </c>
      <c r="P366" s="1" t="s">
        <v>77</v>
      </c>
    </row>
    <row r="367" spans="1:16" x14ac:dyDescent="0.25">
      <c r="A367" s="1" t="s">
        <v>160</v>
      </c>
      <c r="B367" s="1" t="s">
        <v>3982</v>
      </c>
      <c r="C367" s="1" t="s">
        <v>3983</v>
      </c>
      <c r="D367" s="1" t="s">
        <v>3984</v>
      </c>
      <c r="E367" s="1" t="s">
        <v>20</v>
      </c>
      <c r="F367" s="1" t="s">
        <v>16</v>
      </c>
      <c r="G367" s="1" t="s">
        <v>21</v>
      </c>
      <c r="H367" s="2">
        <v>0.75</v>
      </c>
      <c r="I367" s="8">
        <v>2</v>
      </c>
      <c r="J367" s="1"/>
      <c r="K367" s="1"/>
      <c r="L367" s="1" t="s">
        <v>4739</v>
      </c>
      <c r="M367" s="2">
        <v>187.68</v>
      </c>
      <c r="N367" s="2">
        <f t="shared" si="13"/>
        <v>187.68</v>
      </c>
      <c r="O367" s="2">
        <f t="shared" si="14"/>
        <v>15.64</v>
      </c>
      <c r="P367" s="1" t="s">
        <v>114</v>
      </c>
    </row>
    <row r="368" spans="1:16" x14ac:dyDescent="0.25">
      <c r="A368" s="1" t="s">
        <v>160</v>
      </c>
      <c r="B368" s="1" t="s">
        <v>4006</v>
      </c>
      <c r="C368" s="1" t="s">
        <v>4007</v>
      </c>
      <c r="D368" s="1" t="s">
        <v>4008</v>
      </c>
      <c r="E368" s="1" t="s">
        <v>28</v>
      </c>
      <c r="F368" s="1" t="s">
        <v>16</v>
      </c>
      <c r="G368" s="1" t="s">
        <v>21</v>
      </c>
      <c r="H368" s="2">
        <v>0.75</v>
      </c>
      <c r="I368" s="8">
        <v>2</v>
      </c>
      <c r="J368" s="1" t="s">
        <v>4773</v>
      </c>
      <c r="K368" s="1">
        <v>61.32</v>
      </c>
      <c r="L368" s="1"/>
      <c r="M368" s="2"/>
      <c r="N368" s="2">
        <f t="shared" si="13"/>
        <v>61.32</v>
      </c>
      <c r="O368" s="2">
        <f t="shared" si="14"/>
        <v>5.1100000000000003</v>
      </c>
      <c r="P368" s="1" t="s">
        <v>19</v>
      </c>
    </row>
    <row r="369" spans="1:16" x14ac:dyDescent="0.25">
      <c r="A369" s="1" t="s">
        <v>160</v>
      </c>
      <c r="B369" s="1" t="s">
        <v>4009</v>
      </c>
      <c r="C369" s="1" t="s">
        <v>4010</v>
      </c>
      <c r="D369" s="1" t="s">
        <v>4011</v>
      </c>
      <c r="E369" s="1" t="s">
        <v>20</v>
      </c>
      <c r="F369" s="1" t="s">
        <v>16</v>
      </c>
      <c r="G369" s="1" t="s">
        <v>21</v>
      </c>
      <c r="H369" s="2">
        <v>0.75</v>
      </c>
      <c r="I369" s="8">
        <v>2</v>
      </c>
      <c r="J369" s="1"/>
      <c r="K369" s="1"/>
      <c r="L369" s="1" t="s">
        <v>4548</v>
      </c>
      <c r="M369" s="2">
        <v>0</v>
      </c>
      <c r="N369" s="19">
        <f t="shared" si="13"/>
        <v>0</v>
      </c>
      <c r="O369" s="19">
        <f t="shared" si="14"/>
        <v>0</v>
      </c>
      <c r="P369" s="1" t="s">
        <v>22</v>
      </c>
    </row>
    <row r="370" spans="1:16" x14ac:dyDescent="0.25">
      <c r="A370" s="1" t="s">
        <v>160</v>
      </c>
      <c r="B370" s="1" t="s">
        <v>4012</v>
      </c>
      <c r="C370" s="1" t="s">
        <v>4013</v>
      </c>
      <c r="D370" s="1" t="s">
        <v>4014</v>
      </c>
      <c r="E370" s="1" t="s">
        <v>28</v>
      </c>
      <c r="F370" s="1" t="s">
        <v>16</v>
      </c>
      <c r="G370" s="1" t="s">
        <v>21</v>
      </c>
      <c r="H370" s="2">
        <v>0.75</v>
      </c>
      <c r="I370" s="8">
        <v>3</v>
      </c>
      <c r="J370" s="1" t="s">
        <v>4752</v>
      </c>
      <c r="K370" s="1">
        <v>106.65</v>
      </c>
      <c r="L370" s="1"/>
      <c r="M370" s="2"/>
      <c r="N370" s="2">
        <f t="shared" si="13"/>
        <v>106.65</v>
      </c>
      <c r="O370" s="2">
        <f t="shared" si="14"/>
        <v>8.8875000000000011</v>
      </c>
      <c r="P370" s="1" t="s">
        <v>90</v>
      </c>
    </row>
    <row r="371" spans="1:16" x14ac:dyDescent="0.25">
      <c r="A371" s="1" t="s">
        <v>160</v>
      </c>
      <c r="B371" s="1" t="s">
        <v>4015</v>
      </c>
      <c r="C371" s="1" t="s">
        <v>4016</v>
      </c>
      <c r="D371" s="1" t="s">
        <v>4017</v>
      </c>
      <c r="E371" s="1" t="s">
        <v>28</v>
      </c>
      <c r="F371" s="1" t="s">
        <v>16</v>
      </c>
      <c r="G371" s="1" t="s">
        <v>21</v>
      </c>
      <c r="H371" s="2">
        <v>0.75</v>
      </c>
      <c r="I371" s="8">
        <v>4</v>
      </c>
      <c r="J371" s="1" t="s">
        <v>4755</v>
      </c>
      <c r="K371" s="1">
        <v>106.65</v>
      </c>
      <c r="L371" s="1"/>
      <c r="M371" s="2"/>
      <c r="N371" s="2">
        <f t="shared" si="13"/>
        <v>106.65</v>
      </c>
      <c r="O371" s="2">
        <f t="shared" si="14"/>
        <v>8.8875000000000011</v>
      </c>
      <c r="P371" s="1" t="s">
        <v>144</v>
      </c>
    </row>
    <row r="372" spans="1:16" x14ac:dyDescent="0.25">
      <c r="A372" s="1" t="s">
        <v>160</v>
      </c>
      <c r="B372" s="1" t="s">
        <v>4021</v>
      </c>
      <c r="C372" s="1" t="s">
        <v>4022</v>
      </c>
      <c r="D372" s="1" t="s">
        <v>4023</v>
      </c>
      <c r="E372" s="1" t="s">
        <v>15</v>
      </c>
      <c r="F372" s="1" t="s">
        <v>16</v>
      </c>
      <c r="G372" s="1" t="s">
        <v>21</v>
      </c>
      <c r="H372" s="2">
        <v>0.75</v>
      </c>
      <c r="I372" s="8">
        <v>1</v>
      </c>
      <c r="J372" s="1"/>
      <c r="K372" s="1"/>
      <c r="L372" s="1" t="s">
        <v>4743</v>
      </c>
      <c r="M372" s="2">
        <v>3</v>
      </c>
      <c r="N372" s="2">
        <f t="shared" si="13"/>
        <v>3</v>
      </c>
      <c r="O372" s="2">
        <f t="shared" si="14"/>
        <v>0.25</v>
      </c>
      <c r="P372" s="1" t="s">
        <v>12</v>
      </c>
    </row>
    <row r="373" spans="1:16" x14ac:dyDescent="0.25">
      <c r="A373" s="1" t="s">
        <v>160</v>
      </c>
      <c r="B373" s="1" t="s">
        <v>4027</v>
      </c>
      <c r="C373" s="1" t="s">
        <v>4028</v>
      </c>
      <c r="D373" s="1" t="s">
        <v>4029</v>
      </c>
      <c r="E373" s="1" t="s">
        <v>28</v>
      </c>
      <c r="F373" s="1" t="s">
        <v>16</v>
      </c>
      <c r="G373" s="1" t="s">
        <v>21</v>
      </c>
      <c r="H373" s="2">
        <v>0.75</v>
      </c>
      <c r="I373" s="8">
        <v>2</v>
      </c>
      <c r="J373" s="1" t="s">
        <v>4775</v>
      </c>
      <c r="K373" s="1">
        <v>70.83</v>
      </c>
      <c r="L373" s="1"/>
      <c r="M373" s="2"/>
      <c r="N373" s="2">
        <f t="shared" si="13"/>
        <v>70.83</v>
      </c>
      <c r="O373" s="2">
        <f t="shared" si="14"/>
        <v>5.9024999999999999</v>
      </c>
      <c r="P373" s="1" t="s">
        <v>88</v>
      </c>
    </row>
    <row r="374" spans="1:16" x14ac:dyDescent="0.25">
      <c r="A374" s="1" t="s">
        <v>160</v>
      </c>
      <c r="B374" s="1" t="s">
        <v>4030</v>
      </c>
      <c r="C374" s="1" t="s">
        <v>4031</v>
      </c>
      <c r="D374" s="1" t="s">
        <v>4032</v>
      </c>
      <c r="E374" s="1" t="s">
        <v>15</v>
      </c>
      <c r="F374" s="1" t="s">
        <v>16</v>
      </c>
      <c r="G374" s="1" t="s">
        <v>21</v>
      </c>
      <c r="H374" s="2">
        <v>0.75</v>
      </c>
      <c r="I374" s="8">
        <v>1</v>
      </c>
      <c r="J374" s="1"/>
      <c r="K374" s="1"/>
      <c r="L374" s="1" t="s">
        <v>4777</v>
      </c>
      <c r="M374" s="2">
        <v>0</v>
      </c>
      <c r="N374" s="19">
        <f t="shared" si="13"/>
        <v>0</v>
      </c>
      <c r="O374" s="19">
        <f t="shared" si="14"/>
        <v>0</v>
      </c>
      <c r="P374" s="1" t="s">
        <v>24</v>
      </c>
    </row>
    <row r="375" spans="1:16" x14ac:dyDescent="0.25">
      <c r="A375" s="1" t="s">
        <v>160</v>
      </c>
      <c r="B375" s="1" t="s">
        <v>4048</v>
      </c>
      <c r="C375" s="1" t="s">
        <v>4049</v>
      </c>
      <c r="D375" s="1" t="s">
        <v>4050</v>
      </c>
      <c r="E375" s="1" t="s">
        <v>28</v>
      </c>
      <c r="F375" s="1" t="s">
        <v>16</v>
      </c>
      <c r="G375" s="1" t="s">
        <v>21</v>
      </c>
      <c r="H375" s="2">
        <v>0.75</v>
      </c>
      <c r="I375" s="8">
        <v>2</v>
      </c>
      <c r="J375" s="1" t="s">
        <v>4772</v>
      </c>
      <c r="K375" s="1">
        <v>83.84</v>
      </c>
      <c r="L375" s="1"/>
      <c r="M375" s="2"/>
      <c r="N375" s="2">
        <f t="shared" si="13"/>
        <v>83.84</v>
      </c>
      <c r="O375" s="2">
        <f t="shared" si="14"/>
        <v>6.9866666666666672</v>
      </c>
      <c r="P375" s="1" t="s">
        <v>88</v>
      </c>
    </row>
    <row r="376" spans="1:16" x14ac:dyDescent="0.25">
      <c r="A376" s="1" t="s">
        <v>160</v>
      </c>
      <c r="B376" s="1" t="s">
        <v>4051</v>
      </c>
      <c r="C376" s="1" t="s">
        <v>4052</v>
      </c>
      <c r="D376" s="1" t="s">
        <v>4053</v>
      </c>
      <c r="E376" s="1" t="s">
        <v>28</v>
      </c>
      <c r="F376" s="1" t="s">
        <v>16</v>
      </c>
      <c r="G376" s="1" t="s">
        <v>21</v>
      </c>
      <c r="H376" s="2">
        <v>0.75</v>
      </c>
      <c r="I376" s="8">
        <v>4</v>
      </c>
      <c r="J376" s="1" t="s">
        <v>4772</v>
      </c>
      <c r="K376" s="1">
        <v>83.84</v>
      </c>
      <c r="L376" s="1"/>
      <c r="M376" s="2"/>
      <c r="N376" s="2">
        <f t="shared" si="13"/>
        <v>83.84</v>
      </c>
      <c r="O376" s="2">
        <f t="shared" si="14"/>
        <v>6.9866666666666672</v>
      </c>
      <c r="P376" s="1" t="s">
        <v>144</v>
      </c>
    </row>
    <row r="377" spans="1:16" x14ac:dyDescent="0.25">
      <c r="A377" s="1" t="s">
        <v>160</v>
      </c>
      <c r="B377" s="1" t="s">
        <v>4054</v>
      </c>
      <c r="C377" s="1" t="s">
        <v>4055</v>
      </c>
      <c r="D377" s="1" t="s">
        <v>4056</v>
      </c>
      <c r="E377" s="1" t="s">
        <v>28</v>
      </c>
      <c r="F377" s="1" t="s">
        <v>16</v>
      </c>
      <c r="G377" s="1" t="s">
        <v>21</v>
      </c>
      <c r="H377" s="2">
        <v>0.75</v>
      </c>
      <c r="I377" s="8">
        <v>2</v>
      </c>
      <c r="J377" s="1" t="s">
        <v>4772</v>
      </c>
      <c r="K377" s="1">
        <v>83.84</v>
      </c>
      <c r="L377" s="1"/>
      <c r="M377" s="2"/>
      <c r="N377" s="2">
        <f t="shared" si="13"/>
        <v>83.84</v>
      </c>
      <c r="O377" s="2">
        <f t="shared" si="14"/>
        <v>6.9866666666666672</v>
      </c>
      <c r="P377" s="1" t="s">
        <v>88</v>
      </c>
    </row>
    <row r="378" spans="1:16" x14ac:dyDescent="0.25">
      <c r="A378" s="1" t="s">
        <v>160</v>
      </c>
      <c r="B378" s="1" t="s">
        <v>4057</v>
      </c>
      <c r="C378" s="1" t="s">
        <v>4058</v>
      </c>
      <c r="D378" s="1" t="s">
        <v>4059</v>
      </c>
      <c r="E378" s="1" t="s">
        <v>28</v>
      </c>
      <c r="F378" s="1" t="s">
        <v>16</v>
      </c>
      <c r="G378" s="1" t="s">
        <v>21</v>
      </c>
      <c r="H378" s="2">
        <v>0.75</v>
      </c>
      <c r="I378" s="8">
        <v>1</v>
      </c>
      <c r="J378" s="1" t="s">
        <v>4772</v>
      </c>
      <c r="K378" s="1">
        <v>83.84</v>
      </c>
      <c r="L378" s="1"/>
      <c r="M378" s="2"/>
      <c r="N378" s="2">
        <f t="shared" si="13"/>
        <v>83.84</v>
      </c>
      <c r="O378" s="2">
        <f t="shared" si="14"/>
        <v>6.9866666666666672</v>
      </c>
      <c r="P378" s="1" t="s">
        <v>37</v>
      </c>
    </row>
    <row r="379" spans="1:16" x14ac:dyDescent="0.25">
      <c r="A379" s="1" t="s">
        <v>160</v>
      </c>
      <c r="B379" s="1" t="s">
        <v>4060</v>
      </c>
      <c r="C379" s="1" t="s">
        <v>4061</v>
      </c>
      <c r="D379" s="1" t="s">
        <v>4062</v>
      </c>
      <c r="E379" s="1" t="s">
        <v>28</v>
      </c>
      <c r="F379" s="1" t="s">
        <v>16</v>
      </c>
      <c r="G379" s="1" t="s">
        <v>21</v>
      </c>
      <c r="H379" s="2">
        <v>0.75</v>
      </c>
      <c r="I379" s="8">
        <v>4</v>
      </c>
      <c r="J379" s="1" t="s">
        <v>4752</v>
      </c>
      <c r="K379" s="1">
        <v>73.39</v>
      </c>
      <c r="L379" s="1" t="s">
        <v>4251</v>
      </c>
      <c r="M379" s="2">
        <v>25.5</v>
      </c>
      <c r="N379" s="2">
        <f t="shared" si="13"/>
        <v>98.89</v>
      </c>
      <c r="O379" s="2">
        <f t="shared" si="14"/>
        <v>8.2408333333333328</v>
      </c>
      <c r="P379" s="1" t="s">
        <v>4063</v>
      </c>
    </row>
    <row r="380" spans="1:16" x14ac:dyDescent="0.25">
      <c r="A380" s="1" t="s">
        <v>160</v>
      </c>
      <c r="B380" s="1" t="s">
        <v>4064</v>
      </c>
      <c r="C380" s="1" t="s">
        <v>4065</v>
      </c>
      <c r="D380" s="1" t="s">
        <v>4066</v>
      </c>
      <c r="E380" s="1" t="s">
        <v>28</v>
      </c>
      <c r="F380" s="1" t="s">
        <v>16</v>
      </c>
      <c r="G380" s="1" t="s">
        <v>21</v>
      </c>
      <c r="H380" s="2">
        <v>0.75</v>
      </c>
      <c r="I380" s="8">
        <v>2</v>
      </c>
      <c r="J380" s="1" t="s">
        <v>4752</v>
      </c>
      <c r="K380" s="1">
        <v>73.39</v>
      </c>
      <c r="L380" s="1"/>
      <c r="M380" s="2"/>
      <c r="N380" s="2">
        <f t="shared" si="13"/>
        <v>73.39</v>
      </c>
      <c r="O380" s="2">
        <f t="shared" si="14"/>
        <v>6.1158333333333337</v>
      </c>
      <c r="P380" s="1" t="s">
        <v>91</v>
      </c>
    </row>
    <row r="381" spans="1:16" x14ac:dyDescent="0.25">
      <c r="A381" s="1" t="s">
        <v>160</v>
      </c>
      <c r="B381" s="1" t="s">
        <v>4067</v>
      </c>
      <c r="C381" s="1" t="s">
        <v>4068</v>
      </c>
      <c r="D381" s="1" t="s">
        <v>4069</v>
      </c>
      <c r="E381" s="1" t="s">
        <v>28</v>
      </c>
      <c r="F381" s="1" t="s">
        <v>16</v>
      </c>
      <c r="G381" s="1" t="s">
        <v>21</v>
      </c>
      <c r="H381" s="2">
        <v>0.75</v>
      </c>
      <c r="I381" s="8">
        <v>1</v>
      </c>
      <c r="J381" s="1" t="s">
        <v>4775</v>
      </c>
      <c r="K381" s="1">
        <v>61.44</v>
      </c>
      <c r="L381" s="1"/>
      <c r="M381" s="2"/>
      <c r="N381" s="2">
        <f t="shared" si="13"/>
        <v>61.44</v>
      </c>
      <c r="O381" s="2">
        <f t="shared" si="14"/>
        <v>5.12</v>
      </c>
      <c r="P381" s="1" t="s">
        <v>29</v>
      </c>
    </row>
    <row r="382" spans="1:16" x14ac:dyDescent="0.25">
      <c r="A382" s="1" t="s">
        <v>160</v>
      </c>
      <c r="B382" s="1" t="s">
        <v>4070</v>
      </c>
      <c r="C382" s="1" t="s">
        <v>4071</v>
      </c>
      <c r="D382" s="1" t="s">
        <v>4072</v>
      </c>
      <c r="E382" s="1" t="s">
        <v>28</v>
      </c>
      <c r="F382" s="1" t="s">
        <v>16</v>
      </c>
      <c r="G382" s="1" t="s">
        <v>21</v>
      </c>
      <c r="H382" s="2">
        <v>0.75</v>
      </c>
      <c r="I382" s="8">
        <v>4</v>
      </c>
      <c r="J382" s="1" t="s">
        <v>4775</v>
      </c>
      <c r="K382" s="1">
        <v>61.44</v>
      </c>
      <c r="L382" s="1"/>
      <c r="M382" s="2"/>
      <c r="N382" s="2">
        <f t="shared" si="13"/>
        <v>61.44</v>
      </c>
      <c r="O382" s="2">
        <f t="shared" si="14"/>
        <v>5.12</v>
      </c>
      <c r="P382" s="1" t="s">
        <v>136</v>
      </c>
    </row>
    <row r="383" spans="1:16" x14ac:dyDescent="0.25">
      <c r="A383" s="1" t="s">
        <v>160</v>
      </c>
      <c r="B383" s="1" t="s">
        <v>4073</v>
      </c>
      <c r="C383" s="1" t="s">
        <v>4074</v>
      </c>
      <c r="D383" s="1" t="s">
        <v>4075</v>
      </c>
      <c r="E383" s="1" t="s">
        <v>28</v>
      </c>
      <c r="F383" s="1" t="s">
        <v>16</v>
      </c>
      <c r="G383" s="1" t="s">
        <v>21</v>
      </c>
      <c r="H383" s="2">
        <v>0.75</v>
      </c>
      <c r="I383" s="8">
        <v>2</v>
      </c>
      <c r="J383" s="1" t="s">
        <v>4775</v>
      </c>
      <c r="K383" s="1">
        <v>61.44</v>
      </c>
      <c r="L383" s="1"/>
      <c r="M383" s="2"/>
      <c r="N383" s="2">
        <f t="shared" si="13"/>
        <v>61.44</v>
      </c>
      <c r="O383" s="2">
        <f t="shared" si="14"/>
        <v>5.12</v>
      </c>
      <c r="P383" s="1" t="s">
        <v>187</v>
      </c>
    </row>
    <row r="384" spans="1:16" x14ac:dyDescent="0.25">
      <c r="A384" s="1" t="s">
        <v>160</v>
      </c>
      <c r="B384" s="1" t="s">
        <v>4076</v>
      </c>
      <c r="C384" s="1" t="s">
        <v>4077</v>
      </c>
      <c r="D384" s="1" t="s">
        <v>4078</v>
      </c>
      <c r="E384" s="1" t="s">
        <v>28</v>
      </c>
      <c r="F384" s="1" t="s">
        <v>16</v>
      </c>
      <c r="G384" s="1" t="s">
        <v>21</v>
      </c>
      <c r="H384" s="2">
        <v>0.75</v>
      </c>
      <c r="I384" s="8">
        <v>2</v>
      </c>
      <c r="J384" s="1" t="s">
        <v>4775</v>
      </c>
      <c r="K384" s="1">
        <v>61.4</v>
      </c>
      <c r="L384" s="1"/>
      <c r="M384" s="2"/>
      <c r="N384" s="2">
        <f t="shared" si="13"/>
        <v>61.4</v>
      </c>
      <c r="O384" s="2">
        <f t="shared" si="14"/>
        <v>5.1166666666666663</v>
      </c>
      <c r="P384" s="1" t="s">
        <v>88</v>
      </c>
    </row>
    <row r="385" spans="1:16" x14ac:dyDescent="0.25">
      <c r="A385" s="1" t="s">
        <v>160</v>
      </c>
      <c r="B385" s="1" t="s">
        <v>4079</v>
      </c>
      <c r="C385" s="1" t="s">
        <v>4080</v>
      </c>
      <c r="D385" s="1" t="s">
        <v>4081</v>
      </c>
      <c r="E385" s="1" t="s">
        <v>28</v>
      </c>
      <c r="F385" s="1" t="s">
        <v>16</v>
      </c>
      <c r="G385" s="1" t="s">
        <v>21</v>
      </c>
      <c r="H385" s="2">
        <v>0.75</v>
      </c>
      <c r="I385" s="8">
        <v>6</v>
      </c>
      <c r="J385" s="1" t="s">
        <v>4775</v>
      </c>
      <c r="K385" s="1">
        <v>61.4</v>
      </c>
      <c r="L385" s="1"/>
      <c r="M385" s="2"/>
      <c r="N385" s="2">
        <f t="shared" si="13"/>
        <v>61.4</v>
      </c>
      <c r="O385" s="2">
        <f t="shared" si="14"/>
        <v>5.1166666666666663</v>
      </c>
      <c r="P385" s="1" t="s">
        <v>126</v>
      </c>
    </row>
    <row r="386" spans="1:16" x14ac:dyDescent="0.25">
      <c r="A386" s="1" t="s">
        <v>160</v>
      </c>
      <c r="B386" s="1" t="s">
        <v>4088</v>
      </c>
      <c r="C386" s="1" t="s">
        <v>4089</v>
      </c>
      <c r="D386" s="1" t="s">
        <v>4090</v>
      </c>
      <c r="E386" s="1" t="s">
        <v>28</v>
      </c>
      <c r="F386" s="1" t="s">
        <v>16</v>
      </c>
      <c r="G386" s="1" t="s">
        <v>21</v>
      </c>
      <c r="H386" s="2">
        <v>0.75</v>
      </c>
      <c r="I386" s="8">
        <v>3</v>
      </c>
      <c r="J386" s="1" t="s">
        <v>4554</v>
      </c>
      <c r="K386" s="1">
        <v>71.17</v>
      </c>
      <c r="L386" s="1"/>
      <c r="M386" s="2"/>
      <c r="N386" s="2">
        <f t="shared" ref="N386:N390" si="15">K386+M386</f>
        <v>71.17</v>
      </c>
      <c r="O386" s="2">
        <f t="shared" si="14"/>
        <v>5.9308333333333332</v>
      </c>
      <c r="P386" s="1" t="s">
        <v>84</v>
      </c>
    </row>
    <row r="387" spans="1:16" x14ac:dyDescent="0.25">
      <c r="A387" s="1" t="s">
        <v>160</v>
      </c>
      <c r="B387" s="1" t="s">
        <v>4103</v>
      </c>
      <c r="C387" s="1" t="s">
        <v>4104</v>
      </c>
      <c r="D387" s="1" t="s">
        <v>4105</v>
      </c>
      <c r="E387" s="1" t="s">
        <v>28</v>
      </c>
      <c r="F387" s="1" t="s">
        <v>16</v>
      </c>
      <c r="G387" s="1" t="s">
        <v>21</v>
      </c>
      <c r="H387" s="2">
        <v>0.75</v>
      </c>
      <c r="I387" s="8">
        <v>2</v>
      </c>
      <c r="J387" s="1" t="s">
        <v>4554</v>
      </c>
      <c r="K387" s="1">
        <v>40.96</v>
      </c>
      <c r="L387" s="1"/>
      <c r="M387" s="2"/>
      <c r="N387" s="2">
        <f t="shared" si="15"/>
        <v>40.96</v>
      </c>
      <c r="O387" s="2">
        <f t="shared" ref="O387:O390" si="16">N387/12</f>
        <v>3.4133333333333336</v>
      </c>
      <c r="P387" s="1" t="s">
        <v>45</v>
      </c>
    </row>
    <row r="388" spans="1:16" x14ac:dyDescent="0.25">
      <c r="A388" s="1" t="s">
        <v>160</v>
      </c>
      <c r="B388" s="1" t="s">
        <v>4109</v>
      </c>
      <c r="C388" s="1" t="s">
        <v>4110</v>
      </c>
      <c r="D388" s="1" t="s">
        <v>4111</v>
      </c>
      <c r="E388" s="1" t="s">
        <v>20</v>
      </c>
      <c r="F388" s="1" t="s">
        <v>16</v>
      </c>
      <c r="G388" s="1" t="s">
        <v>21</v>
      </c>
      <c r="H388" s="2">
        <v>0.75</v>
      </c>
      <c r="I388" s="8">
        <v>1</v>
      </c>
      <c r="J388" s="1"/>
      <c r="K388" s="1"/>
      <c r="L388" s="1" t="s">
        <v>4798</v>
      </c>
      <c r="M388" s="2">
        <v>8.9760000000000009</v>
      </c>
      <c r="N388" s="2">
        <f t="shared" si="15"/>
        <v>8.9760000000000009</v>
      </c>
      <c r="O388" s="2">
        <f t="shared" si="16"/>
        <v>0.74800000000000011</v>
      </c>
      <c r="P388" s="1" t="s">
        <v>12</v>
      </c>
    </row>
    <row r="389" spans="1:16" x14ac:dyDescent="0.25">
      <c r="A389" s="1" t="s">
        <v>160</v>
      </c>
      <c r="B389" s="1" t="s">
        <v>4115</v>
      </c>
      <c r="C389" s="1" t="s">
        <v>4116</v>
      </c>
      <c r="D389" s="1" t="s">
        <v>4117</v>
      </c>
      <c r="E389" s="1" t="s">
        <v>15</v>
      </c>
      <c r="F389" s="1" t="s">
        <v>16</v>
      </c>
      <c r="G389" s="1" t="s">
        <v>21</v>
      </c>
      <c r="H389" s="2">
        <v>0.75</v>
      </c>
      <c r="I389" s="8">
        <v>1</v>
      </c>
      <c r="J389" s="1"/>
      <c r="K389" s="1"/>
      <c r="L389" s="1" t="s">
        <v>4614</v>
      </c>
      <c r="M389" s="2">
        <v>0</v>
      </c>
      <c r="N389" s="19">
        <f t="shared" si="15"/>
        <v>0</v>
      </c>
      <c r="O389" s="19">
        <f t="shared" si="16"/>
        <v>0</v>
      </c>
      <c r="P389" s="1" t="s">
        <v>24</v>
      </c>
    </row>
    <row r="390" spans="1:16" x14ac:dyDescent="0.25">
      <c r="A390" s="1" t="s">
        <v>160</v>
      </c>
      <c r="B390" s="1" t="s">
        <v>4130</v>
      </c>
      <c r="C390" s="1" t="s">
        <v>4131</v>
      </c>
      <c r="D390" s="1" t="s">
        <v>4132</v>
      </c>
      <c r="E390" s="1" t="s">
        <v>15</v>
      </c>
      <c r="F390" s="1" t="s">
        <v>16</v>
      </c>
      <c r="G390" s="1" t="s">
        <v>21</v>
      </c>
      <c r="H390" s="2">
        <v>0.75</v>
      </c>
      <c r="I390" s="8">
        <v>2</v>
      </c>
      <c r="J390" s="1"/>
      <c r="K390" s="1"/>
      <c r="L390" s="1" t="s">
        <v>4751</v>
      </c>
      <c r="M390" s="2">
        <v>6</v>
      </c>
      <c r="N390" s="2">
        <f t="shared" si="15"/>
        <v>6</v>
      </c>
      <c r="O390" s="2">
        <f t="shared" si="16"/>
        <v>0.5</v>
      </c>
      <c r="P390" s="1" t="s">
        <v>22</v>
      </c>
    </row>
  </sheetData>
  <autoFilter ref="A1:R390"/>
  <mergeCells count="15">
    <mergeCell ref="J309:J310"/>
    <mergeCell ref="L309:L310"/>
    <mergeCell ref="M215"/>
    <mergeCell ref="A259:A260"/>
    <mergeCell ref="B259:B260"/>
    <mergeCell ref="C259:C260"/>
    <mergeCell ref="D259:D260"/>
    <mergeCell ref="E259:E260"/>
    <mergeCell ref="J259:J260"/>
    <mergeCell ref="L259:L260"/>
    <mergeCell ref="A309:A310"/>
    <mergeCell ref="B309:B310"/>
    <mergeCell ref="C309:C310"/>
    <mergeCell ref="D309:D310"/>
    <mergeCell ref="E309:E3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Реестр без 0,75</vt:lpstr>
      <vt:lpstr>0,75-пакет</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SMI</cp:lastModifiedBy>
  <dcterms:created xsi:type="dcterms:W3CDTF">2023-01-23T13:41:45Z</dcterms:created>
  <dcterms:modified xsi:type="dcterms:W3CDTF">2023-07-03T10:50:34Z</dcterms:modified>
</cp:coreProperties>
</file>